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11805" windowHeight="6705" tabRatio="875" activeTab="0"/>
  </bookViews>
  <sheets>
    <sheet name="GK PGNiG" sheetId="1" r:id="rId1"/>
    <sheet name="P&amp;L" sheetId="2" r:id="rId2"/>
    <sheet name="Balance sheet" sheetId="3" r:id="rId3"/>
    <sheet name="Cash flows" sheetId="4" r:id="rId4"/>
    <sheet name="Revenue" sheetId="5" r:id="rId5"/>
    <sheet name="Operating costs" sheetId="6" r:id="rId6"/>
    <sheet name="Segments FY" sheetId="7" r:id="rId7"/>
    <sheet name="Segments Q4" sheetId="8" r:id="rId8"/>
  </sheets>
  <definedNames>
    <definedName name="_xlfn.IFERROR" hidden="1">#NAME?</definedName>
    <definedName name="_xlfn.SEC" hidden="1">#NAME?</definedName>
    <definedName name="_xlnm.Print_Area" localSheetId="2">'Balance sheet'!$B$1:$F$52</definedName>
    <definedName name="_xlnm.Print_Area" localSheetId="3">'Cash flows'!$B$1:$F$48</definedName>
    <definedName name="_xlnm.Print_Area" localSheetId="0">'GK PGNiG'!$A$1:$C$22</definedName>
    <definedName name="_xlnm.Print_Area" localSheetId="5">'Operating costs'!$B$1:$F$34</definedName>
    <definedName name="_xlnm.Print_Area" localSheetId="1">'P&amp;L'!$B$1:$Y$29</definedName>
    <definedName name="_xlnm.Print_Area" localSheetId="4">'Revenue'!$B$1:$B$24</definedName>
    <definedName name="_xlnm.Print_Area" localSheetId="6">'Segments FY'!$B$1:$Q$52</definedName>
    <definedName name="_xlnm.Print_Area" localSheetId="7">'Segments Q4'!$B$1:$Q$52</definedName>
    <definedName name="_xlnm.Print_Titles" localSheetId="2">'Balance sheet'!$B:$B</definedName>
    <definedName name="_xlnm.Print_Titles" localSheetId="3">'Cash flows'!$B:$B</definedName>
    <definedName name="_xlnm.Print_Titles" localSheetId="5">'Operating costs'!$B:$B</definedName>
    <definedName name="_xlnm.Print_Titles" localSheetId="1">'P&amp;L'!$B:$B</definedName>
    <definedName name="_xlnm.Print_Titles" localSheetId="4">'Revenue'!$B:$B</definedName>
    <definedName name="_xlnm.Print_Titles" localSheetId="6">'Segments FY'!$B:$B</definedName>
    <definedName name="_xlnm.Print_Titles" localSheetId="7">'Segments Q4'!$B:$B</definedName>
  </definedNames>
  <calcPr fullCalcOnLoad="1"/>
</workbook>
</file>

<file path=xl/sharedStrings.xml><?xml version="1.0" encoding="utf-8"?>
<sst xmlns="http://schemas.openxmlformats.org/spreadsheetml/2006/main" count="535" uniqueCount="204">
  <si>
    <t>(w %)</t>
  </si>
  <si>
    <t xml:space="preserve">        LNG</t>
  </si>
  <si>
    <t>Q1 2019</t>
  </si>
  <si>
    <t>Q3 2019</t>
  </si>
  <si>
    <t>Q4 2019</t>
  </si>
  <si>
    <t>Q1 2020</t>
  </si>
  <si>
    <t>FY 2019</t>
  </si>
  <si>
    <t>Q2 2020</t>
  </si>
  <si>
    <t>Q3 2020</t>
  </si>
  <si>
    <t>9M 2020</t>
  </si>
  <si>
    <t>Q4 2020</t>
  </si>
  <si>
    <t>FY 2020</t>
  </si>
  <si>
    <t xml:space="preserve">Q2 2019 </t>
  </si>
  <si>
    <t>Q1 2021</t>
  </si>
  <si>
    <t>Q2 2021</t>
  </si>
  <si>
    <t>9M 2021</t>
  </si>
  <si>
    <t>Q3 2021</t>
  </si>
  <si>
    <t>Q4 2021</t>
  </si>
  <si>
    <t>Consolidated statement of profit or loss</t>
  </si>
  <si>
    <t>Revenue from sale of gas*</t>
  </si>
  <si>
    <t>Other revenue*</t>
  </si>
  <si>
    <t>Revenue</t>
  </si>
  <si>
    <t>Cost of gas sold</t>
  </si>
  <si>
    <t>Effect of the annex executed with PAO Gazprom/OOO Gazprom Export on the cost of gas in 2014–2019</t>
  </si>
  <si>
    <t>Other raw materials and consumables used</t>
  </si>
  <si>
    <t>Employee benefits expense</t>
  </si>
  <si>
    <t>Transmission services</t>
  </si>
  <si>
    <t>Other services</t>
  </si>
  <si>
    <t>Taxes and charges</t>
  </si>
  <si>
    <t>Other income and expenses</t>
  </si>
  <si>
    <t>Work performed by the entity and capitalised</t>
  </si>
  <si>
    <t>Recognition and reversal of impairment losses on property, plant and equipment and intangible assets</t>
  </si>
  <si>
    <t>Operating profit before depreciation and amortization (EBITDA)</t>
  </si>
  <si>
    <t>Depreciation and amortization</t>
  </si>
  <si>
    <t>Operating profit (EBIT)</t>
  </si>
  <si>
    <t>Net finance costs</t>
  </si>
  <si>
    <t>Profit/(loss) from equity-accounted investees</t>
  </si>
  <si>
    <t>Profit before tax</t>
  </si>
  <si>
    <t>Income tax</t>
  </si>
  <si>
    <t>Net profit</t>
  </si>
  <si>
    <t>* Starting from the consolidated financial statements for 2020, the Group changed the presentation of revenue from sales of propane-butane in the Exploration and Production segment: sales of propane-butane were transferred from ‘Revenue from sales of natural gas’ (previously: ‘Revenue from sales of gas’) to ‘Other revenue’.</t>
  </si>
  <si>
    <t>(in PLN million)</t>
  </si>
  <si>
    <t>% change 
2021/2020</t>
  </si>
  <si>
    <t>% change 
Q4 2021/Q4 2021</t>
  </si>
  <si>
    <t>amount change 2021/2020</t>
  </si>
  <si>
    <t>amount change 
Q4 2021/Q4 2020</t>
  </si>
  <si>
    <t>Consolidated statement of financial position</t>
  </si>
  <si>
    <t>December 
31st 2021</t>
  </si>
  <si>
    <t>December 
31st 2020</t>
  </si>
  <si>
    <t>% change</t>
  </si>
  <si>
    <t>amount change</t>
  </si>
  <si>
    <t>ASSETS</t>
  </si>
  <si>
    <t>Property, plant and equipment</t>
  </si>
  <si>
    <t>Intangible assets</t>
  </si>
  <si>
    <t>Deferred tax assets</t>
  </si>
  <si>
    <t>Equity-accounted investees</t>
  </si>
  <si>
    <t>Derivative financial instruments</t>
  </si>
  <si>
    <t>Other assets</t>
  </si>
  <si>
    <t>Non-current assets</t>
  </si>
  <si>
    <t>Inventories</t>
  </si>
  <si>
    <t>Receivables</t>
  </si>
  <si>
    <t>Cash and cash equivalents</t>
  </si>
  <si>
    <t>Assets held for sale</t>
  </si>
  <si>
    <t>Current assets</t>
  </si>
  <si>
    <t>TOTAL ASSETS</t>
  </si>
  <si>
    <t>EQUITY AND LIABILITIES</t>
  </si>
  <si>
    <t>Share capital and share premium</t>
  </si>
  <si>
    <t>Hedging reserve</t>
  </si>
  <si>
    <t>Accumulated other comprehensive income</t>
  </si>
  <si>
    <t>Retained earnings</t>
  </si>
  <si>
    <t>Equity attributable to owners of the parent</t>
  </si>
  <si>
    <t>Equity attributable to non-controlling interests</t>
  </si>
  <si>
    <t>Total equity</t>
  </si>
  <si>
    <t>Financing liabilities</t>
  </si>
  <si>
    <t>Employee benefit obligations</t>
  </si>
  <si>
    <t>Provision for decommissioning, restoration and environmental remediation costs</t>
  </si>
  <si>
    <t>Other provisions</t>
  </si>
  <si>
    <t>Grants</t>
  </si>
  <si>
    <t>Deferred tax liabilities</t>
  </si>
  <si>
    <t>Other liabilities</t>
  </si>
  <si>
    <t>Non-current liabilities</t>
  </si>
  <si>
    <t>Trade and tax payables *</t>
  </si>
  <si>
    <t>Current liabilities</t>
  </si>
  <si>
    <t>Total liabilities</t>
  </si>
  <si>
    <t>TOTAL EQUITY AND LIABILITIES</t>
  </si>
  <si>
    <t>* including income tax of PLN 4 853m (2020: PLN 168m)</t>
  </si>
  <si>
    <t>Consolidated statement of cash flows</t>
  </si>
  <si>
    <t>Cash flows from operating activities</t>
  </si>
  <si>
    <t>Current tax expense</t>
  </si>
  <si>
    <t>Net gain/(loss) on investing activities</t>
  </si>
  <si>
    <t>Other non-monetary adjustments</t>
  </si>
  <si>
    <t>Income tax paid</t>
  </si>
  <si>
    <t>Movements in working capital:</t>
  </si>
  <si>
    <t xml:space="preserve">    Change in inventories</t>
  </si>
  <si>
    <t xml:space="preserve">    Change in receivables</t>
  </si>
  <si>
    <t xml:space="preserve">    Change in other assets</t>
  </si>
  <si>
    <t xml:space="preserve">    Change in trade and tax payables</t>
  </si>
  <si>
    <t xml:space="preserve">    Change in employee benefit obligations</t>
  </si>
  <si>
    <t xml:space="preserve">    Change in provision for decommissioning, restoration and environmental remediation costs</t>
  </si>
  <si>
    <t xml:space="preserve">    Change in other provisions</t>
  </si>
  <si>
    <t xml:space="preserve">    Change in grants</t>
  </si>
  <si>
    <t xml:space="preserve">    Change in other liabilities</t>
  </si>
  <si>
    <t>Net cash from operating activities</t>
  </si>
  <si>
    <t>Cash flows from investing activities</t>
  </si>
  <si>
    <t>Payments for acquisition of tangible exploration and evaluation assets under construction</t>
  </si>
  <si>
    <t>Payments for other property, plant and equipment and intangible assets</t>
  </si>
  <si>
    <t>Proceeds from sale of property, plant and equipment and intangible assets</t>
  </si>
  <si>
    <t>Payments for shares in related entities</t>
  </si>
  <si>
    <t>Payments for acquisition of short-term securities</t>
  </si>
  <si>
    <t>Proceeds from sale of short-term securities</t>
  </si>
  <si>
    <t>Payment for acquisition of INEOS E&amp;P Norge AS</t>
  </si>
  <si>
    <t>Other items, net</t>
  </si>
  <si>
    <t>Net cash from investing activities</t>
  </si>
  <si>
    <t>Net cash flows</t>
  </si>
  <si>
    <t>Cash and cash equivalents at beginning of period</t>
  </si>
  <si>
    <t>Foreign exchange differences on cash and cash equivalents</t>
  </si>
  <si>
    <t>Impairment losses on cash and cash equivalents</t>
  </si>
  <si>
    <t>Cash flows associated with cash pooling transactions</t>
  </si>
  <si>
    <t>Cash and cash equivalents at end of period</t>
  </si>
  <si>
    <t>including restricted cash</t>
  </si>
  <si>
    <t>Cash flows from financing activities</t>
  </si>
  <si>
    <t>Net cash from financing activities</t>
  </si>
  <si>
    <t>Increase in debt</t>
  </si>
  <si>
    <t>Decrease in debt</t>
  </si>
  <si>
    <t>Dividends paid</t>
  </si>
  <si>
    <t>Revenue from sale of gas and other revenue</t>
  </si>
  <si>
    <t>Revenue from sale of gas*, including:</t>
  </si>
  <si>
    <t xml:space="preserve">        High-methane gas</t>
  </si>
  <si>
    <t xml:space="preserve">        Nitrogen-rich gas</t>
  </si>
  <si>
    <t xml:space="preserve">        CNG</t>
  </si>
  <si>
    <t xml:space="preserve">        Correction of gas sales on hedging transactions</t>
  </si>
  <si>
    <t>Other revenue*, including:</t>
  </si>
  <si>
    <t xml:space="preserve">        Distribution gas and heat</t>
  </si>
  <si>
    <t xml:space="preserve">        Crude oil and natural gasoline</t>
  </si>
  <si>
    <t xml:space="preserve">        NGL</t>
  </si>
  <si>
    <t xml:space="preserve">        Sales of heat</t>
  </si>
  <si>
    <t xml:space="preserve">        Sales of electricity</t>
  </si>
  <si>
    <t xml:space="preserve">        Revenue from rendering of services:</t>
  </si>
  <si>
    <t xml:space="preserve">                - drilling and oilfield services</t>
  </si>
  <si>
    <t xml:space="preserve">                - geophysical and geological services</t>
  </si>
  <si>
    <t xml:space="preserve">                - construction and assembly services</t>
  </si>
  <si>
    <t xml:space="preserve">                - connection charge</t>
  </si>
  <si>
    <t xml:space="preserve">                - other</t>
  </si>
  <si>
    <t xml:space="preserve">        Other</t>
  </si>
  <si>
    <t>Total revenue</t>
  </si>
  <si>
    <t xml:space="preserve">* Starting from the consolidated financial statements for 2020, the Group changed the presentation of revenue from sales of propane-butane in the Exploration and Production segment: sales of propane-butane were transferred from ‘Revenue from sales of natural gas’ (previously: ‘Revenue from sales of gas’) to ‘Other revenue’. </t>
  </si>
  <si>
    <t>amount change
Q4 2021/Q4 2020</t>
  </si>
  <si>
    <t>Operating expenses</t>
  </si>
  <si>
    <t xml:space="preserve">       Gas fuel</t>
  </si>
  <si>
    <t xml:space="preserve">       Cost of transactions hedging gas prices</t>
  </si>
  <si>
    <t xml:space="preserve">        Fuels for electricity and heat generation</t>
  </si>
  <si>
    <t xml:space="preserve">        Electricity for trading</t>
  </si>
  <si>
    <t xml:space="preserve">        Other raw materials and consumables used</t>
  </si>
  <si>
    <t xml:space="preserve">        Salaries and wages</t>
  </si>
  <si>
    <t xml:space="preserve">        Social security contributions</t>
  </si>
  <si>
    <t xml:space="preserve">        Cos of long-term employee benefits</t>
  </si>
  <si>
    <t xml:space="preserve">        Other employee benefits expense</t>
  </si>
  <si>
    <t xml:space="preserve">        Regasification services</t>
  </si>
  <si>
    <t xml:space="preserve">        Repair and construction services</t>
  </si>
  <si>
    <t xml:space="preserve">        Mineral resources production services</t>
  </si>
  <si>
    <t xml:space="preserve">        Rental services</t>
  </si>
  <si>
    <t xml:space="preserve">        Other services</t>
  </si>
  <si>
    <t xml:space="preserve">        Cost of exploration and evaluation assets written-off</t>
  </si>
  <si>
    <t xml:space="preserve">        Impairment losses on property, plant and equipment </t>
  </si>
  <si>
    <t xml:space="preserve">        Impairment losses on intangible assets</t>
  </si>
  <si>
    <t>Depreciation and amortisation</t>
  </si>
  <si>
    <t>Total other income and expenses</t>
  </si>
  <si>
    <t>Total</t>
  </si>
  <si>
    <t>(%)</t>
  </si>
  <si>
    <t>Segments in 2021</t>
  </si>
  <si>
    <t>Segments in 2020</t>
  </si>
  <si>
    <t>Segments in 9M 2021</t>
  </si>
  <si>
    <t>Segments in 9M 2020</t>
  </si>
  <si>
    <t>Income statement</t>
  </si>
  <si>
    <t>Sales to external customers</t>
  </si>
  <si>
    <t>Inter-segment sales</t>
  </si>
  <si>
    <t>Total segment revenue</t>
  </si>
  <si>
    <t>Raw and other materials used</t>
  </si>
  <si>
    <t>Employee benefits</t>
  </si>
  <si>
    <t>Contracted services</t>
  </si>
  <si>
    <t>Cost of products and services for own needs</t>
  </si>
  <si>
    <t>Other operating expenses (net)</t>
  </si>
  <si>
    <t>Total segment costs</t>
  </si>
  <si>
    <t>Profit/(loss) from  equity-accounted investees</t>
  </si>
  <si>
    <t xml:space="preserve">Acquisition of property, plant and equipment and intangible assets* </t>
  </si>
  <si>
    <t>Workforce (excluding  the workforce of equity-accounted investees)</t>
  </si>
  <si>
    <t>*Without intra-segment eliminations, including capitalised interest and increase due to new lease contracts</t>
  </si>
  <si>
    <t>Exploration and Production</t>
  </si>
  <si>
    <t>Trade and Storage</t>
  </si>
  <si>
    <t>Distribution</t>
  </si>
  <si>
    <t>Generation</t>
  </si>
  <si>
    <t>Other Segments</t>
  </si>
  <si>
    <t>Elimination</t>
  </si>
  <si>
    <t>% change 
2021/ 2020</t>
  </si>
  <si>
    <t>Segments in Q4 2021</t>
  </si>
  <si>
    <t>Segments in Q4 2020</t>
  </si>
  <si>
    <t>*Without intra-segment eliminations, including capitalised interest and increase due to new lease contracts.</t>
  </si>
  <si>
    <t>% change 
Q/Q</t>
  </si>
  <si>
    <t>amount change 
2021/ 2020</t>
  </si>
  <si>
    <t>amount change 
Q/Q</t>
  </si>
  <si>
    <t>Financial and operating data 
GK PGNiG in Q1 2019 - Q4 2021</t>
  </si>
  <si>
    <t>Consolidated statement of profit and loss</t>
  </si>
  <si>
    <t>Consolidated statement of cash flow</t>
  </si>
  <si>
    <t>Segments in Q4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</si>
</sst>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* #,##0.0_);_(* \(#,##0.0\);_(* &quot;-&quot;??_);_(@_)"/>
    <numFmt numFmtId="167" formatCode="_(* #,##0_);_(* \(#,##0\);_(* &quot;-&quot;??_);_(@_)"/>
    <numFmt numFmtId="168" formatCode="_(* #,##0.00_);_(* \(#,##0.00\);_(* &quot;-&quot;??_);_(@_)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%"/>
    <numFmt numFmtId="175" formatCode="_(* #,##0_);_(* \(#,##0\);_(* &quot;-&quot;_);_(@_)"/>
    <numFmt numFmtId="176" formatCode="0.000"/>
    <numFmt numFmtId="177" formatCode="0.0"/>
    <numFmt numFmtId="178" formatCode="#,##0.0"/>
    <numFmt numFmtId="179" formatCode="[$-415]d\ mmmm\ yyyy"/>
    <numFmt numFmtId="180" formatCode="_-* #,##0.0\ _z_ł_-;\-* #,##0.0\ _z_ł_-;_-* &quot;-&quot;?\ _z_ł_-;_-@_-"/>
    <numFmt numFmtId="181" formatCode="#,##0.0000"/>
    <numFmt numFmtId="182" formatCode="0.000000"/>
    <numFmt numFmtId="183" formatCode="0.00000"/>
    <numFmt numFmtId="184" formatCode="0.0000"/>
    <numFmt numFmtId="185" formatCode="_-* #,##0.0\ _z_ł_-;\-* #,##0.0\ _z_ł_-;_-* &quot;-&quot;??\ _z_ł_-;_-@_-"/>
    <numFmt numFmtId="186" formatCode="_-* #,##0.00\ &quot;Sk&quot;_-;\-* #,##0.00\ &quot;Sk&quot;_-;_-* &quot;-&quot;??\ &quot;Sk&quot;_-;_-@_-"/>
    <numFmt numFmtId="187" formatCode="General_)"/>
    <numFmt numFmtId="188" formatCode="0.00_)"/>
    <numFmt numFmtId="189" formatCode="&quot;See Note &quot;\ #"/>
    <numFmt numFmtId="190" formatCode="\ #,##0"/>
    <numFmt numFmtId="191" formatCode="&quot;L.&quot;\ #,##0;[Red]\-&quot;L.&quot;\ #,##0"/>
    <numFmt numFmtId="192" formatCode="0.00000000"/>
    <numFmt numFmtId="193" formatCode="0.0000000"/>
    <numFmt numFmtId="194" formatCode="_(\ #,##0_);_(\ \(#,##0\);_(\ &quot;-&quot;??_);_(@_)"/>
    <numFmt numFmtId="195" formatCode="#,##0.000"/>
    <numFmt numFmtId="196" formatCode="_(* #,##0.000_);_(* \(#,##0.000\);_(* &quot;-&quot;??_);_(@_)"/>
    <numFmt numFmtId="197" formatCode="[$-415]dddd\,\ d\ mmmm\ yyyy"/>
    <numFmt numFmtId="198" formatCode="#,##0.00\ &quot;zł&quot;"/>
  </numFmts>
  <fonts count="109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sz val="24"/>
      <color indexed="18"/>
      <name val="Arial"/>
      <family val="2"/>
    </font>
    <font>
      <b/>
      <sz val="16"/>
      <color indexed="10"/>
      <name val="Calibri"/>
      <family val="2"/>
    </font>
    <font>
      <i/>
      <sz val="10"/>
      <color indexed="10"/>
      <name val="Calibri"/>
      <family val="2"/>
    </font>
    <font>
      <b/>
      <sz val="10"/>
      <color indexed="30"/>
      <name val="Arial"/>
      <family val="2"/>
    </font>
    <font>
      <sz val="12"/>
      <color indexed="8"/>
      <name val="Arial"/>
      <family val="2"/>
    </font>
    <font>
      <sz val="18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sz val="8"/>
      <color rgb="FF000000"/>
      <name val="Arial"/>
      <family val="2"/>
    </font>
    <font>
      <sz val="24"/>
      <color rgb="FF0A1D64"/>
      <name val="Arial"/>
      <family val="2"/>
    </font>
    <font>
      <b/>
      <sz val="16"/>
      <color rgb="FFFF0000"/>
      <name val="Calibri"/>
      <family val="2"/>
    </font>
    <font>
      <i/>
      <sz val="10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768A9"/>
      <name val="Arial"/>
      <family val="2"/>
    </font>
    <font>
      <sz val="12"/>
      <color rgb="FF000000"/>
      <name val="Arial"/>
      <family val="2"/>
    </font>
    <font>
      <sz val="18"/>
      <color rgb="FF00206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</borders>
  <cellStyleXfs count="3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73" fillId="2" borderId="0" applyNumberFormat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22" fillId="0" borderId="0">
      <alignment/>
      <protection/>
    </xf>
    <xf numFmtId="3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75" fillId="26" borderId="1" applyNumberFormat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6" fillId="27" borderId="2" applyNumberFormat="0" applyAlignment="0" applyProtection="0"/>
    <xf numFmtId="49" fontId="8" fillId="0" borderId="3">
      <alignment horizontal="right" wrapText="1"/>
      <protection/>
    </xf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6" fontId="5" fillId="0" borderId="0">
      <alignment horizontal="center" vertical="top" wrapText="1"/>
      <protection/>
    </xf>
    <xf numFmtId="166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6" fontId="6" fillId="0" borderId="0">
      <alignment vertical="top" wrapText="1"/>
      <protection/>
    </xf>
    <xf numFmtId="166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6" fontId="8" fillId="0" borderId="0">
      <alignment horizontal="center" vertical="top" wrapText="1"/>
      <protection/>
    </xf>
    <xf numFmtId="166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78" fillId="0" borderId="5" applyNumberFormat="0" applyFill="0" applyAlignment="0" applyProtection="0"/>
    <xf numFmtId="0" fontId="78" fillId="0" borderId="5" applyNumberFormat="0" applyFill="0" applyAlignment="0" applyProtection="0"/>
    <xf numFmtId="0" fontId="79" fillId="31" borderId="6" applyNumberFormat="0" applyAlignment="0" applyProtection="0"/>
    <xf numFmtId="0" fontId="79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6" fontId="2" fillId="0" borderId="0" applyFont="0" applyFill="0" applyBorder="0" applyAlignment="0" applyProtection="0"/>
    <xf numFmtId="187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80" fillId="0" borderId="8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188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5" fillId="0" borderId="0">
      <alignment/>
      <protection/>
    </xf>
    <xf numFmtId="0" fontId="8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87" fillId="27" borderId="1" applyNumberFormat="0" applyAlignment="0" applyProtection="0"/>
    <xf numFmtId="0" fontId="87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9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6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90" fontId="31" fillId="0" borderId="0">
      <alignment/>
      <protection/>
    </xf>
    <xf numFmtId="19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89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6" fontId="16" fillId="0" borderId="0">
      <alignment horizontal="left"/>
      <protection/>
    </xf>
    <xf numFmtId="0" fontId="2" fillId="0" borderId="0">
      <alignment/>
      <protection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92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73" fillId="50" borderId="14" applyNumberFormat="0" applyFont="0" applyAlignment="0" applyProtection="0"/>
    <xf numFmtId="187" fontId="27" fillId="0" borderId="0">
      <alignment/>
      <protection/>
    </xf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1" fillId="0" borderId="0">
      <alignment vertical="top" wrapText="1"/>
      <protection/>
    </xf>
    <xf numFmtId="166" fontId="11" fillId="0" borderId="0">
      <alignment vertical="top" wrapText="1"/>
      <protection/>
    </xf>
    <xf numFmtId="166" fontId="11" fillId="30" borderId="0">
      <alignment vertical="top" wrapText="1"/>
      <protection/>
    </xf>
    <xf numFmtId="166" fontId="8" fillId="0" borderId="0">
      <alignment vertical="top" wrapText="1"/>
      <protection/>
    </xf>
    <xf numFmtId="166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93" fillId="51" borderId="0" applyNumberFormat="0" applyBorder="0" applyAlignment="0" applyProtection="0"/>
    <xf numFmtId="0" fontId="93" fillId="51" borderId="0" applyNumberFormat="0" applyBorder="0" applyAlignment="0" applyProtection="0"/>
    <xf numFmtId="0" fontId="0" fillId="0" borderId="0">
      <alignment/>
      <protection/>
    </xf>
  </cellStyleXfs>
  <cellXfs count="156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67" fontId="57" fillId="0" borderId="0" xfId="0" applyNumberFormat="1" applyFont="1" applyAlignment="1">
      <alignment/>
    </xf>
    <xf numFmtId="167" fontId="57" fillId="0" borderId="0" xfId="157" applyNumberFormat="1" applyFont="1" applyFill="1" applyBorder="1" applyAlignment="1" applyProtection="1">
      <alignment vertical="center"/>
      <protection/>
    </xf>
    <xf numFmtId="167" fontId="58" fillId="0" borderId="0" xfId="157" applyNumberFormat="1" applyFont="1" applyFill="1" applyBorder="1" applyAlignment="1" applyProtection="1">
      <alignment vertical="center"/>
      <protection/>
    </xf>
    <xf numFmtId="0" fontId="57" fillId="0" borderId="0" xfId="193" applyFont="1" applyFill="1" applyBorder="1" applyAlignment="1">
      <alignment vertical="center"/>
      <protection/>
    </xf>
    <xf numFmtId="167" fontId="59" fillId="0" borderId="0" xfId="157" applyNumberFormat="1" applyFont="1" applyFill="1" applyBorder="1" applyAlignment="1" applyProtection="1">
      <alignment vertical="center"/>
      <protection/>
    </xf>
    <xf numFmtId="167" fontId="60" fillId="0" borderId="0" xfId="157" applyNumberFormat="1" applyFont="1" applyFill="1" applyBorder="1" applyAlignment="1" applyProtection="1">
      <alignment vertical="center"/>
      <protection/>
    </xf>
    <xf numFmtId="167" fontId="57" fillId="0" borderId="0" xfId="192" applyNumberFormat="1" applyFont="1" applyFill="1" applyAlignment="1">
      <alignment horizontal="right" vertical="center" wrapText="1"/>
      <protection/>
    </xf>
    <xf numFmtId="9" fontId="58" fillId="0" borderId="0" xfId="218" applyFont="1" applyFill="1" applyBorder="1" applyAlignment="1" applyProtection="1">
      <alignment vertical="center"/>
      <protection/>
    </xf>
    <xf numFmtId="9" fontId="60" fillId="0" borderId="0" xfId="218" applyFont="1" applyFill="1" applyBorder="1" applyAlignment="1" applyProtection="1">
      <alignment vertical="center"/>
      <protection/>
    </xf>
    <xf numFmtId="0" fontId="59" fillId="0" borderId="0" xfId="193" applyFont="1" applyFill="1" applyBorder="1" applyAlignment="1">
      <alignment vertical="center" wrapText="1"/>
      <protection/>
    </xf>
    <xf numFmtId="166" fontId="57" fillId="0" borderId="0" xfId="157" applyNumberFormat="1" applyFont="1" applyFill="1" applyBorder="1" applyAlignment="1" applyProtection="1">
      <alignment vertical="center"/>
      <protection/>
    </xf>
    <xf numFmtId="166" fontId="58" fillId="0" borderId="0" xfId="157" applyNumberFormat="1" applyFont="1" applyFill="1" applyBorder="1" applyAlignment="1" applyProtection="1">
      <alignment vertical="center"/>
      <protection/>
    </xf>
    <xf numFmtId="174" fontId="58" fillId="0" borderId="0" xfId="218" applyNumberFormat="1" applyFont="1" applyFill="1" applyBorder="1" applyAlignment="1" applyProtection="1">
      <alignment vertical="center"/>
      <protection/>
    </xf>
    <xf numFmtId="0" fontId="57" fillId="0" borderId="0" xfId="193" applyFont="1" applyFill="1" applyBorder="1" applyAlignment="1">
      <alignment vertical="center" wrapText="1"/>
      <protection/>
    </xf>
    <xf numFmtId="0" fontId="58" fillId="0" borderId="0" xfId="193" applyFont="1" applyFill="1" applyBorder="1" applyAlignment="1">
      <alignment vertical="center" wrapText="1"/>
      <protection/>
    </xf>
    <xf numFmtId="3" fontId="57" fillId="0" borderId="0" xfId="0" applyNumberFormat="1" applyFont="1" applyAlignment="1">
      <alignment/>
    </xf>
    <xf numFmtId="0" fontId="57" fillId="0" borderId="0" xfId="0" applyFont="1" applyBorder="1" applyAlignment="1">
      <alignment/>
    </xf>
    <xf numFmtId="167" fontId="57" fillId="0" borderId="15" xfId="157" applyNumberFormat="1" applyFont="1" applyFill="1" applyBorder="1" applyAlignment="1" applyProtection="1">
      <alignment vertical="center"/>
      <protection/>
    </xf>
    <xf numFmtId="180" fontId="57" fillId="0" borderId="0" xfId="0" applyNumberFormat="1" applyFont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9" fontId="58" fillId="0" borderId="0" xfId="218" applyFont="1" applyFill="1" applyBorder="1" applyAlignment="1">
      <alignment vertical="center" wrapText="1"/>
    </xf>
    <xf numFmtId="9" fontId="60" fillId="0" borderId="0" xfId="218" applyFont="1" applyFill="1" applyBorder="1" applyAlignment="1">
      <alignment vertical="center" wrapText="1"/>
    </xf>
    <xf numFmtId="0" fontId="60" fillId="0" borderId="0" xfId="193" applyFont="1" applyFill="1" applyBorder="1" applyAlignment="1">
      <alignment vertical="center" wrapText="1"/>
      <protection/>
    </xf>
    <xf numFmtId="1" fontId="57" fillId="0" borderId="0" xfId="193" applyNumberFormat="1" applyFont="1" applyFill="1" applyBorder="1" applyAlignment="1">
      <alignment vertical="center"/>
      <protection/>
    </xf>
    <xf numFmtId="167" fontId="57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94" fillId="0" borderId="0" xfId="0" applyFont="1" applyAlignment="1">
      <alignment horizontal="left" vertical="center" indent="2" readingOrder="1"/>
    </xf>
    <xf numFmtId="0" fontId="95" fillId="52" borderId="0" xfId="193" applyFont="1" applyFill="1" applyAlignment="1">
      <alignment vertical="center" wrapText="1"/>
      <protection/>
    </xf>
    <xf numFmtId="0" fontId="57" fillId="53" borderId="16" xfId="193" applyFont="1" applyFill="1" applyBorder="1" applyAlignment="1">
      <alignment vertical="center"/>
      <protection/>
    </xf>
    <xf numFmtId="0" fontId="96" fillId="0" borderId="0" xfId="0" applyFont="1" applyAlignment="1">
      <alignment horizontal="left" vertical="center"/>
    </xf>
    <xf numFmtId="0" fontId="96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center" wrapText="1"/>
    </xf>
    <xf numFmtId="0" fontId="96" fillId="0" borderId="17" xfId="0" applyFont="1" applyBorder="1" applyAlignment="1">
      <alignment horizontal="left" vertical="center"/>
    </xf>
    <xf numFmtId="167" fontId="96" fillId="54" borderId="0" xfId="0" applyNumberFormat="1" applyFont="1" applyFill="1" applyBorder="1" applyAlignment="1">
      <alignment horizontal="left" vertical="center"/>
    </xf>
    <xf numFmtId="0" fontId="58" fillId="0" borderId="0" xfId="0" applyFont="1" applyBorder="1" applyAlignment="1">
      <alignment/>
    </xf>
    <xf numFmtId="0" fontId="96" fillId="0" borderId="0" xfId="0" applyFont="1" applyFill="1" applyBorder="1" applyAlignment="1">
      <alignment horizontal="right" vertical="center"/>
    </xf>
    <xf numFmtId="167" fontId="9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7" fontId="96" fillId="0" borderId="0" xfId="0" applyNumberFormat="1" applyFont="1" applyFill="1" applyBorder="1" applyAlignment="1">
      <alignment horizontal="right" vertical="center"/>
    </xf>
    <xf numFmtId="9" fontId="9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57" fillId="53" borderId="0" xfId="193" applyFont="1" applyFill="1" applyBorder="1" applyAlignment="1">
      <alignment vertical="center"/>
      <protection/>
    </xf>
    <xf numFmtId="0" fontId="97" fillId="0" borderId="0" xfId="0" applyFont="1" applyAlignment="1">
      <alignment/>
    </xf>
    <xf numFmtId="2" fontId="96" fillId="0" borderId="0" xfId="0" applyNumberFormat="1" applyFont="1" applyFill="1" applyBorder="1" applyAlignment="1">
      <alignment horizontal="center" vertical="center"/>
    </xf>
    <xf numFmtId="0" fontId="98" fillId="52" borderId="0" xfId="193" applyFont="1" applyFill="1" applyAlignment="1">
      <alignment vertical="center" wrapText="1"/>
      <protection/>
    </xf>
    <xf numFmtId="0" fontId="94" fillId="0" borderId="0" xfId="0" applyFont="1" applyBorder="1" applyAlignment="1">
      <alignment horizontal="center" vertical="center" readingOrder="1"/>
    </xf>
    <xf numFmtId="0" fontId="94" fillId="0" borderId="0" xfId="0" applyFont="1" applyBorder="1" applyAlignment="1">
      <alignment horizontal="left" vertical="center" indent="2" readingOrder="1"/>
    </xf>
    <xf numFmtId="0" fontId="99" fillId="54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 wrapText="1"/>
    </xf>
    <xf numFmtId="0" fontId="100" fillId="0" borderId="18" xfId="0" applyFont="1" applyBorder="1" applyAlignment="1">
      <alignment horizontal="left" vertical="center"/>
    </xf>
    <xf numFmtId="167" fontId="100" fillId="54" borderId="18" xfId="0" applyNumberFormat="1" applyFont="1" applyFill="1" applyBorder="1" applyAlignment="1">
      <alignment horizontal="left" vertical="center"/>
    </xf>
    <xf numFmtId="9" fontId="100" fillId="0" borderId="18" xfId="0" applyNumberFormat="1" applyFont="1" applyFill="1" applyBorder="1" applyAlignment="1">
      <alignment horizontal="right" vertical="center"/>
    </xf>
    <xf numFmtId="167" fontId="100" fillId="0" borderId="18" xfId="0" applyNumberFormat="1" applyFont="1" applyFill="1" applyBorder="1" applyAlignment="1">
      <alignment horizontal="left" vertical="center"/>
    </xf>
    <xf numFmtId="167" fontId="100" fillId="0" borderId="0" xfId="0" applyNumberFormat="1" applyFont="1" applyFill="1" applyBorder="1" applyAlignment="1">
      <alignment horizontal="left" vertical="center"/>
    </xf>
    <xf numFmtId="0" fontId="94" fillId="0" borderId="0" xfId="0" applyFont="1" applyBorder="1" applyAlignment="1">
      <alignment horizontal="center" vertical="center" wrapText="1" readingOrder="1"/>
    </xf>
    <xf numFmtId="0" fontId="100" fillId="0" borderId="0" xfId="0" applyFont="1" applyBorder="1" applyAlignment="1">
      <alignment horizontal="left" vertical="center"/>
    </xf>
    <xf numFmtId="167" fontId="100" fillId="54" borderId="0" xfId="0" applyNumberFormat="1" applyFont="1" applyFill="1" applyBorder="1" applyAlignment="1">
      <alignment horizontal="left" vertical="center"/>
    </xf>
    <xf numFmtId="9" fontId="100" fillId="0" borderId="0" xfId="0" applyNumberFormat="1" applyFont="1" applyFill="1" applyBorder="1" applyAlignment="1">
      <alignment horizontal="right" vertical="center"/>
    </xf>
    <xf numFmtId="0" fontId="100" fillId="0" borderId="17" xfId="0" applyFont="1" applyBorder="1" applyAlignment="1">
      <alignment horizontal="left" vertical="center"/>
    </xf>
    <xf numFmtId="167" fontId="100" fillId="0" borderId="17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4" borderId="0" xfId="219" applyFont="1" applyFill="1" applyBorder="1" applyAlignment="1" applyProtection="1">
      <alignment vertical="center"/>
      <protection/>
    </xf>
    <xf numFmtId="167" fontId="0" fillId="0" borderId="0" xfId="157" applyNumberFormat="1" applyFont="1" applyFill="1" applyBorder="1" applyAlignment="1" applyProtection="1">
      <alignment vertical="center"/>
      <protection/>
    </xf>
    <xf numFmtId="167" fontId="0" fillId="54" borderId="0" xfId="157" applyNumberFormat="1" applyFont="1" applyFill="1" applyBorder="1" applyAlignment="1" applyProtection="1">
      <alignment vertical="center"/>
      <protection/>
    </xf>
    <xf numFmtId="0" fontId="96" fillId="0" borderId="0" xfId="0" applyFont="1" applyFill="1" applyBorder="1" applyAlignment="1">
      <alignment horizontal="center" vertical="center"/>
    </xf>
    <xf numFmtId="9" fontId="96" fillId="0" borderId="0" xfId="218" applyFont="1" applyFill="1" applyBorder="1" applyAlignment="1">
      <alignment horizontal="right" vertical="center"/>
    </xf>
    <xf numFmtId="0" fontId="96" fillId="54" borderId="0" xfId="0" applyFont="1" applyFill="1" applyBorder="1" applyAlignment="1">
      <alignment horizontal="center" vertical="center"/>
    </xf>
    <xf numFmtId="2" fontId="96" fillId="0" borderId="19" xfId="0" applyNumberFormat="1" applyFont="1" applyFill="1" applyBorder="1" applyAlignment="1">
      <alignment horizontal="center" vertical="center"/>
    </xf>
    <xf numFmtId="0" fontId="96" fillId="54" borderId="19" xfId="0" applyFont="1" applyFill="1" applyBorder="1" applyAlignment="1">
      <alignment horizontal="right" vertical="center"/>
    </xf>
    <xf numFmtId="0" fontId="96" fillId="0" borderId="19" xfId="0" applyFont="1" applyFill="1" applyBorder="1" applyAlignment="1">
      <alignment horizontal="right" vertical="center"/>
    </xf>
    <xf numFmtId="0" fontId="99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167" fontId="57" fillId="0" borderId="0" xfId="0" applyNumberFormat="1" applyFont="1" applyFill="1" applyAlignment="1">
      <alignment/>
    </xf>
    <xf numFmtId="0" fontId="96" fillId="0" borderId="0" xfId="0" applyFont="1" applyFill="1" applyBorder="1" applyAlignment="1">
      <alignment horizontal="left" vertical="center"/>
    </xf>
    <xf numFmtId="0" fontId="99" fillId="0" borderId="0" xfId="159" applyFont="1" applyFill="1" applyBorder="1" applyAlignment="1">
      <alignment horizontal="center" vertical="center" wrapText="1"/>
      <protection/>
    </xf>
    <xf numFmtId="3" fontId="58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159" applyFont="1" applyAlignment="1">
      <alignment wrapText="1"/>
      <protection/>
    </xf>
    <xf numFmtId="0" fontId="0" fillId="0" borderId="0" xfId="159" applyFont="1">
      <alignment/>
      <protection/>
    </xf>
    <xf numFmtId="0" fontId="96" fillId="0" borderId="0" xfId="159" applyFont="1" applyBorder="1" applyAlignment="1">
      <alignment horizontal="left" vertical="center"/>
      <protection/>
    </xf>
    <xf numFmtId="0" fontId="58" fillId="0" borderId="0" xfId="0" applyFont="1" applyFill="1" applyAlignment="1">
      <alignment/>
    </xf>
    <xf numFmtId="0" fontId="101" fillId="55" borderId="0" xfId="0" applyFont="1" applyFill="1" applyBorder="1" applyAlignment="1">
      <alignment horizontal="left" vertical="center" wrapText="1"/>
    </xf>
    <xf numFmtId="9" fontId="100" fillId="0" borderId="0" xfId="218" applyFont="1" applyFill="1" applyBorder="1" applyAlignment="1">
      <alignment horizontal="right" vertical="center"/>
    </xf>
    <xf numFmtId="167" fontId="0" fillId="54" borderId="0" xfId="0" applyNumberFormat="1" applyFont="1" applyFill="1" applyBorder="1" applyAlignment="1">
      <alignment horizontal="left" vertical="center"/>
    </xf>
    <xf numFmtId="167" fontId="96" fillId="55" borderId="0" xfId="0" applyNumberFormat="1" applyFont="1" applyFill="1" applyBorder="1" applyAlignment="1">
      <alignment horizontal="left" vertical="center"/>
    </xf>
    <xf numFmtId="0" fontId="58" fillId="55" borderId="0" xfId="0" applyFont="1" applyFill="1" applyAlignment="1">
      <alignment/>
    </xf>
    <xf numFmtId="9" fontId="100" fillId="0" borderId="18" xfId="219" applyFont="1" applyFill="1" applyBorder="1" applyAlignment="1" applyProtection="1">
      <alignment vertical="center"/>
      <protection/>
    </xf>
    <xf numFmtId="9" fontId="100" fillId="54" borderId="18" xfId="219" applyFont="1" applyFill="1" applyBorder="1" applyAlignment="1" applyProtection="1">
      <alignment vertical="center"/>
      <protection/>
    </xf>
    <xf numFmtId="0" fontId="57" fillId="55" borderId="0" xfId="0" applyFont="1" applyFill="1" applyAlignment="1">
      <alignment/>
    </xf>
    <xf numFmtId="0" fontId="0" fillId="55" borderId="0" xfId="0" applyFont="1" applyFill="1" applyAlignment="1">
      <alignment horizontal="left" vertical="center"/>
    </xf>
    <xf numFmtId="0" fontId="99" fillId="0" borderId="0" xfId="159" applyFont="1" applyFill="1" applyBorder="1" applyAlignment="1">
      <alignment horizontal="center" vertical="center"/>
      <protection/>
    </xf>
    <xf numFmtId="0" fontId="98" fillId="56" borderId="0" xfId="193" applyFont="1" applyFill="1" applyAlignment="1">
      <alignment vertical="center" wrapText="1"/>
      <protection/>
    </xf>
    <xf numFmtId="0" fontId="102" fillId="0" borderId="0" xfId="0" applyFont="1" applyFill="1" applyAlignment="1">
      <alignment horizontal="left" vertical="center" wrapText="1"/>
    </xf>
    <xf numFmtId="0" fontId="57" fillId="56" borderId="0" xfId="0" applyFont="1" applyFill="1" applyBorder="1" applyAlignment="1">
      <alignment/>
    </xf>
    <xf numFmtId="0" fontId="57" fillId="56" borderId="0" xfId="0" applyFont="1" applyFill="1" applyAlignment="1">
      <alignment/>
    </xf>
    <xf numFmtId="0" fontId="58" fillId="56" borderId="0" xfId="0" applyFont="1" applyFill="1" applyBorder="1" applyAlignment="1">
      <alignment/>
    </xf>
    <xf numFmtId="167" fontId="100" fillId="0" borderId="18" xfId="157" applyNumberFormat="1" applyFont="1" applyFill="1" applyBorder="1" applyAlignment="1" applyProtection="1">
      <alignment vertical="center"/>
      <protection/>
    </xf>
    <xf numFmtId="167" fontId="100" fillId="54" borderId="18" xfId="157" applyNumberFormat="1" applyFont="1" applyFill="1" applyBorder="1" applyAlignment="1" applyProtection="1">
      <alignment vertical="center"/>
      <protection/>
    </xf>
    <xf numFmtId="167" fontId="100" fillId="0" borderId="20" xfId="157" applyNumberFormat="1" applyFont="1" applyFill="1" applyBorder="1" applyAlignment="1" applyProtection="1">
      <alignment vertical="center"/>
      <protection/>
    </xf>
    <xf numFmtId="167" fontId="100" fillId="54" borderId="20" xfId="157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 wrapText="1"/>
    </xf>
    <xf numFmtId="167" fontId="96" fillId="0" borderId="17" xfId="0" applyNumberFormat="1" applyFont="1" applyFill="1" applyBorder="1" applyAlignment="1">
      <alignment horizontal="left" vertical="center"/>
    </xf>
    <xf numFmtId="167" fontId="96" fillId="0" borderId="18" xfId="0" applyNumberFormat="1" applyFont="1" applyFill="1" applyBorder="1" applyAlignment="1">
      <alignment horizontal="left" vertical="center"/>
    </xf>
    <xf numFmtId="167" fontId="96" fillId="0" borderId="0" xfId="159" applyNumberFormat="1" applyFont="1" applyFill="1" applyBorder="1" applyAlignment="1">
      <alignment horizontal="left" vertical="center"/>
      <protection/>
    </xf>
    <xf numFmtId="167" fontId="96" fillId="55" borderId="0" xfId="159" applyNumberFormat="1" applyFont="1" applyFill="1" applyBorder="1" applyAlignment="1">
      <alignment horizontal="left" vertical="center"/>
      <protection/>
    </xf>
    <xf numFmtId="167" fontId="96" fillId="54" borderId="0" xfId="159" applyNumberFormat="1" applyFont="1" applyFill="1" applyBorder="1" applyAlignment="1">
      <alignment horizontal="left" vertical="center"/>
      <protection/>
    </xf>
    <xf numFmtId="167" fontId="0" fillId="0" borderId="0" xfId="0" applyNumberFormat="1" applyFont="1" applyFill="1" applyBorder="1" applyAlignment="1">
      <alignment horizontal="left" vertical="center"/>
    </xf>
    <xf numFmtId="9" fontId="100" fillId="0" borderId="18" xfId="218" applyFont="1" applyFill="1" applyBorder="1" applyAlignment="1">
      <alignment horizontal="right" vertical="center"/>
    </xf>
    <xf numFmtId="167" fontId="100" fillId="54" borderId="17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wrapText="1"/>
    </xf>
    <xf numFmtId="167" fontId="100" fillId="55" borderId="18" xfId="0" applyNumberFormat="1" applyFont="1" applyFill="1" applyBorder="1" applyAlignment="1">
      <alignment horizontal="left" vertical="center"/>
    </xf>
    <xf numFmtId="2" fontId="96" fillId="55" borderId="19" xfId="0" applyNumberFormat="1" applyFont="1" applyFill="1" applyBorder="1" applyAlignment="1">
      <alignment horizontal="center" vertical="center"/>
    </xf>
    <xf numFmtId="9" fontId="100" fillId="0" borderId="17" xfId="218" applyFont="1" applyFill="1" applyBorder="1" applyAlignment="1">
      <alignment horizontal="right" vertical="center"/>
    </xf>
    <xf numFmtId="167" fontId="58" fillId="0" borderId="0" xfId="0" applyNumberFormat="1" applyFont="1" applyAlignment="1">
      <alignment/>
    </xf>
    <xf numFmtId="0" fontId="96" fillId="55" borderId="19" xfId="0" applyFont="1" applyFill="1" applyBorder="1" applyAlignment="1">
      <alignment horizontal="right" vertical="center"/>
    </xf>
    <xf numFmtId="167" fontId="96" fillId="54" borderId="21" xfId="0" applyNumberFormat="1" applyFont="1" applyFill="1" applyBorder="1" applyAlignment="1">
      <alignment horizontal="left" vertical="center"/>
    </xf>
    <xf numFmtId="0" fontId="96" fillId="0" borderId="0" xfId="159" applyFont="1" applyAlignment="1">
      <alignment horizontal="left" vertical="center"/>
      <protection/>
    </xf>
    <xf numFmtId="0" fontId="103" fillId="0" borderId="0" xfId="0" applyFont="1" applyAlignment="1">
      <alignment/>
    </xf>
    <xf numFmtId="167" fontId="104" fillId="0" borderId="0" xfId="0" applyNumberFormat="1" applyFont="1" applyAlignment="1">
      <alignment/>
    </xf>
    <xf numFmtId="0" fontId="104" fillId="0" borderId="0" xfId="0" applyFont="1" applyAlignment="1">
      <alignment/>
    </xf>
    <xf numFmtId="9" fontId="58" fillId="0" borderId="0" xfId="228" applyFont="1" applyFill="1" applyBorder="1" applyAlignment="1" applyProtection="1">
      <alignment vertical="center"/>
      <protection/>
    </xf>
    <xf numFmtId="0" fontId="101" fillId="0" borderId="0" xfId="0" applyFont="1" applyFill="1" applyBorder="1" applyAlignment="1">
      <alignment horizontal="left" vertical="center" wrapText="1"/>
    </xf>
    <xf numFmtId="167" fontId="24" fillId="0" borderId="0" xfId="0" applyNumberFormat="1" applyFont="1" applyAlignment="1">
      <alignment wrapText="1"/>
    </xf>
    <xf numFmtId="0" fontId="10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67" fontId="105" fillId="0" borderId="0" xfId="0" applyNumberFormat="1" applyFont="1" applyFill="1" applyBorder="1" applyAlignment="1">
      <alignment horizontal="left" vertical="center"/>
    </xf>
    <xf numFmtId="167" fontId="96" fillId="54" borderId="17" xfId="0" applyNumberFormat="1" applyFont="1" applyFill="1" applyBorder="1" applyAlignment="1">
      <alignment horizontal="left" vertical="center"/>
    </xf>
    <xf numFmtId="167" fontId="105" fillId="54" borderId="0" xfId="0" applyNumberFormat="1" applyFont="1" applyFill="1" applyBorder="1" applyAlignment="1">
      <alignment horizontal="left" vertical="center"/>
    </xf>
    <xf numFmtId="167" fontId="96" fillId="54" borderId="18" xfId="0" applyNumberFormat="1" applyFont="1" applyFill="1" applyBorder="1" applyAlignment="1">
      <alignment horizontal="left" vertical="center"/>
    </xf>
    <xf numFmtId="0" fontId="0" fillId="54" borderId="0" xfId="0" applyFont="1" applyFill="1" applyBorder="1" applyAlignment="1">
      <alignment horizontal="center" vertical="center"/>
    </xf>
    <xf numFmtId="0" fontId="0" fillId="54" borderId="19" xfId="0" applyFont="1" applyFill="1" applyBorder="1" applyAlignment="1">
      <alignment horizontal="right" vertical="center"/>
    </xf>
    <xf numFmtId="167" fontId="106" fillId="0" borderId="0" xfId="0" applyNumberFormat="1" applyFont="1" applyFill="1" applyBorder="1" applyAlignment="1">
      <alignment horizontal="left" vertical="center"/>
    </xf>
    <xf numFmtId="9" fontId="58" fillId="0" borderId="0" xfId="229" applyFont="1" applyFill="1" applyBorder="1" applyAlignment="1" applyProtection="1">
      <alignment vertical="center"/>
      <protection/>
    </xf>
    <xf numFmtId="0" fontId="101" fillId="0" borderId="0" xfId="159" applyFont="1" applyAlignment="1">
      <alignment horizontal="left" vertical="center"/>
      <protection/>
    </xf>
    <xf numFmtId="0" fontId="99" fillId="54" borderId="0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196" fontId="57" fillId="0" borderId="0" xfId="0" applyNumberFormat="1" applyFont="1" applyAlignment="1">
      <alignment/>
    </xf>
    <xf numFmtId="9" fontId="96" fillId="0" borderId="17" xfId="218" applyFont="1" applyFill="1" applyBorder="1" applyAlignment="1">
      <alignment horizontal="right" vertical="center"/>
    </xf>
    <xf numFmtId="9" fontId="96" fillId="0" borderId="18" xfId="218" applyFont="1" applyFill="1" applyBorder="1" applyAlignment="1">
      <alignment horizontal="right" vertical="center"/>
    </xf>
    <xf numFmtId="9" fontId="105" fillId="0" borderId="0" xfId="218" applyFont="1" applyFill="1" applyBorder="1" applyAlignment="1">
      <alignment horizontal="right" vertical="center"/>
    </xf>
    <xf numFmtId="9" fontId="0" fillId="0" borderId="0" xfId="218" applyFont="1" applyFill="1" applyBorder="1" applyAlignment="1">
      <alignment horizontal="right" vertical="center"/>
    </xf>
    <xf numFmtId="0" fontId="97" fillId="0" borderId="0" xfId="0" applyFont="1" applyFill="1" applyAlignment="1">
      <alignment/>
    </xf>
    <xf numFmtId="167" fontId="104" fillId="0" borderId="0" xfId="0" applyNumberFormat="1" applyFont="1" applyFill="1" applyAlignment="1">
      <alignment/>
    </xf>
    <xf numFmtId="0" fontId="96" fillId="0" borderId="0" xfId="159" applyFont="1" applyFill="1" applyBorder="1" applyAlignment="1">
      <alignment horizontal="center" vertical="center"/>
      <protection/>
    </xf>
    <xf numFmtId="167" fontId="96" fillId="54" borderId="0" xfId="0" applyNumberFormat="1" applyFont="1" applyFill="1" applyBorder="1" applyAlignment="1">
      <alignment horizontal="center" vertical="center"/>
    </xf>
    <xf numFmtId="0" fontId="107" fillId="54" borderId="0" xfId="0" applyFont="1" applyFill="1" applyBorder="1" applyAlignment="1">
      <alignment horizontal="center" vertical="center"/>
    </xf>
    <xf numFmtId="0" fontId="108" fillId="0" borderId="0" xfId="99" applyFont="1" applyAlignment="1" applyProtection="1">
      <alignment horizontal="left" vertical="center" indent="2" readingOrder="1"/>
      <protection/>
    </xf>
    <xf numFmtId="0" fontId="108" fillId="0" borderId="0" xfId="0" applyFont="1" applyAlignment="1">
      <alignment horizontal="left" vertical="center" indent="2" readingOrder="1"/>
    </xf>
    <xf numFmtId="0" fontId="57" fillId="0" borderId="0" xfId="193" applyFont="1" applyFill="1" applyBorder="1" applyAlignment="1">
      <alignment horizontal="center" vertical="center"/>
      <protection/>
    </xf>
  </cellXfs>
  <cellStyles count="296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Procentowy 7" xfId="228"/>
    <cellStyle name="Procentowy 7 2" xfId="229"/>
    <cellStyle name="SAPBEXaggData" xfId="230"/>
    <cellStyle name="SAPBEXaggDataEmph" xfId="231"/>
    <cellStyle name="SAPBEXaggItem" xfId="232"/>
    <cellStyle name="SAPBEXaggItemX" xfId="233"/>
    <cellStyle name="SAPBEXchaText" xfId="234"/>
    <cellStyle name="SAPBEXexcBad7" xfId="235"/>
    <cellStyle name="SAPBEXexcBad8" xfId="236"/>
    <cellStyle name="SAPBEXexcBad9" xfId="237"/>
    <cellStyle name="SAPBEXexcCritical4" xfId="238"/>
    <cellStyle name="SAPBEXexcCritical5" xfId="239"/>
    <cellStyle name="SAPBEXexcCritical6" xfId="240"/>
    <cellStyle name="SAPBEXexcGood1" xfId="241"/>
    <cellStyle name="SAPBEXexcGood2" xfId="242"/>
    <cellStyle name="SAPBEXexcGood3" xfId="243"/>
    <cellStyle name="SAPBEXfilterDrill" xfId="244"/>
    <cellStyle name="SAPBEXfilterItem" xfId="245"/>
    <cellStyle name="SAPBEXfilterText" xfId="246"/>
    <cellStyle name="SAPBEXformats" xfId="247"/>
    <cellStyle name="SAPBEXheaderItem" xfId="248"/>
    <cellStyle name="SAPBEXheaderText" xfId="249"/>
    <cellStyle name="SAPBEXHLevel0" xfId="250"/>
    <cellStyle name="SAPBEXHLevel0X" xfId="251"/>
    <cellStyle name="SAPBEXHLevel1" xfId="252"/>
    <cellStyle name="SAPBEXHLevel1X" xfId="253"/>
    <cellStyle name="SAPBEXHLevel2" xfId="254"/>
    <cellStyle name="SAPBEXHLevel2X" xfId="255"/>
    <cellStyle name="SAPBEXHLevel3" xfId="256"/>
    <cellStyle name="SAPBEXHLevel3X" xfId="257"/>
    <cellStyle name="SAPBEXinputData" xfId="258"/>
    <cellStyle name="SAPBEXresData" xfId="259"/>
    <cellStyle name="SAPBEXresDataEmph" xfId="260"/>
    <cellStyle name="SAPBEXresItem" xfId="261"/>
    <cellStyle name="SAPBEXresItemX" xfId="262"/>
    <cellStyle name="SAPBEXstdData" xfId="263"/>
    <cellStyle name="SAPBEXstdDataEmph" xfId="264"/>
    <cellStyle name="SAPBEXstdItem" xfId="265"/>
    <cellStyle name="SAPBEXstdItemX" xfId="266"/>
    <cellStyle name="SAPBEXtitle" xfId="267"/>
    <cellStyle name="SAPBEXundefined" xfId="268"/>
    <cellStyle name="subhead" xfId="269"/>
    <cellStyle name="Suma" xfId="270"/>
    <cellStyle name="Suma 2" xfId="271"/>
    <cellStyle name="Suma 3" xfId="272"/>
    <cellStyle name="Suma 4" xfId="273"/>
    <cellStyle name="Suma 5" xfId="274"/>
    <cellStyle name="suma1" xfId="275"/>
    <cellStyle name="suma2" xfId="276"/>
    <cellStyle name="Tabela_nr" xfId="277"/>
    <cellStyle name="ţ_x001D_đÇ%Uý—&amp;Hýx_x0001_‚Đ_x0012__x0013__x0007__x0001__x0001_" xfId="278"/>
    <cellStyle name="Tekst objaśnienia" xfId="279"/>
    <cellStyle name="Tekst objaśnienia 2" xfId="280"/>
    <cellStyle name="Tekst ostrzeżenia" xfId="281"/>
    <cellStyle name="Tekst ostrzeżenia 2" xfId="282"/>
    <cellStyle name="Total" xfId="283"/>
    <cellStyle name="Tytul" xfId="284"/>
    <cellStyle name="Tytul 2" xfId="285"/>
    <cellStyle name="Tytul 2 2" xfId="286"/>
    <cellStyle name="Tytul 2_Zeszyt1" xfId="287"/>
    <cellStyle name="Tytul 3" xfId="288"/>
    <cellStyle name="Tytul_DoPktXX-XXI_ZTabeli34" xfId="289"/>
    <cellStyle name="Tytuł" xfId="290"/>
    <cellStyle name="Uwaga" xfId="291"/>
    <cellStyle name="Uwaga 2" xfId="292"/>
    <cellStyle name="Valuta - Style2" xfId="293"/>
    <cellStyle name="Valuta (0)" xfId="294"/>
    <cellStyle name="Valuta (0) 2" xfId="295"/>
    <cellStyle name="VEtykieta" xfId="296"/>
    <cellStyle name="VEtykieta 2" xfId="297"/>
    <cellStyle name="VEtykieta 3" xfId="298"/>
    <cellStyle name="VTotal" xfId="299"/>
    <cellStyle name="VTotal 2" xfId="300"/>
    <cellStyle name="Currency" xfId="301"/>
    <cellStyle name="Currency [0]" xfId="302"/>
    <cellStyle name="Walutowy 2" xfId="303"/>
    <cellStyle name="year" xfId="304"/>
    <cellStyle name="Złe 2" xfId="305"/>
    <cellStyle name="Zły" xfId="306"/>
    <cellStyle name="一般_PLDT" xfId="3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161925</xdr:colOff>
      <xdr:row>13</xdr:row>
      <xdr:rowOff>247650</xdr:rowOff>
    </xdr:to>
    <xdr:pic>
      <xdr:nvPicPr>
        <xdr:cNvPr id="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247650</xdr:rowOff>
    </xdr:from>
    <xdr:to>
      <xdr:col>1</xdr:col>
      <xdr:colOff>5562600</xdr:colOff>
      <xdr:row>8</xdr:row>
      <xdr:rowOff>266700</xdr:rowOff>
    </xdr:to>
    <xdr:pic>
      <xdr:nvPicPr>
        <xdr:cNvPr id="8" name="Obraz 2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09600"/>
          <a:ext cx="5581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9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0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1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161925</xdr:colOff>
      <xdr:row>16</xdr:row>
      <xdr:rowOff>247650</xdr:rowOff>
    </xdr:to>
    <xdr:pic>
      <xdr:nvPicPr>
        <xdr:cNvPr id="12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161925</xdr:colOff>
      <xdr:row>16</xdr:row>
      <xdr:rowOff>247650</xdr:rowOff>
    </xdr:to>
    <xdr:pic>
      <xdr:nvPicPr>
        <xdr:cNvPr id="13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161925</xdr:colOff>
      <xdr:row>16</xdr:row>
      <xdr:rowOff>247650</xdr:rowOff>
    </xdr:to>
    <xdr:pic>
      <xdr:nvPicPr>
        <xdr:cNvPr id="14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161925</xdr:colOff>
      <xdr:row>16</xdr:row>
      <xdr:rowOff>247650</xdr:rowOff>
    </xdr:to>
    <xdr:pic>
      <xdr:nvPicPr>
        <xdr:cNvPr id="15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9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2:S76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2" customWidth="1"/>
    <col min="5" max="5" width="15.00390625" style="23" bestFit="1" customWidth="1"/>
    <col min="6" max="6" width="16.28125" style="23" bestFit="1" customWidth="1"/>
    <col min="7" max="16384" width="9.140625" style="1" customWidth="1"/>
  </cols>
  <sheetData>
    <row r="2" spans="2:19" ht="15.75" customHeight="1">
      <c r="B2" s="33"/>
      <c r="C2" s="34"/>
      <c r="D2" s="100"/>
      <c r="E2" s="101"/>
      <c r="F2" s="102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2:6" ht="23.25">
      <c r="B3" s="32"/>
      <c r="C3" s="4"/>
      <c r="D3" s="4"/>
      <c r="E3" s="1"/>
      <c r="F3" s="1"/>
    </row>
    <row r="4" spans="2:6" ht="23.25">
      <c r="B4" s="32"/>
      <c r="D4" s="1"/>
      <c r="E4" s="1"/>
      <c r="F4" s="1"/>
    </row>
    <row r="5" spans="2:6" ht="23.25">
      <c r="B5" s="32"/>
      <c r="D5" s="1"/>
      <c r="E5" s="1"/>
      <c r="F5" s="1"/>
    </row>
    <row r="6" spans="2:6" ht="23.25">
      <c r="B6" s="32"/>
      <c r="D6" s="1"/>
      <c r="E6" s="1"/>
      <c r="F6" s="1"/>
    </row>
    <row r="7" spans="2:6" ht="23.25">
      <c r="B7" s="32"/>
      <c r="C7" s="1"/>
      <c r="D7" s="1"/>
      <c r="E7" s="1"/>
      <c r="F7" s="1"/>
    </row>
    <row r="8" spans="2:6" ht="23.25">
      <c r="B8" s="32"/>
      <c r="C8" s="1"/>
      <c r="D8" s="4"/>
      <c r="E8" s="1"/>
      <c r="F8" s="1"/>
    </row>
    <row r="9" spans="2:6" ht="23.25">
      <c r="B9" s="32"/>
      <c r="C9" s="1"/>
      <c r="D9" s="4"/>
      <c r="E9" s="1"/>
      <c r="F9" s="1"/>
    </row>
    <row r="10" spans="2:6" ht="60">
      <c r="B10" s="99" t="s">
        <v>200</v>
      </c>
      <c r="C10" s="1"/>
      <c r="D10" s="4"/>
      <c r="E10" s="1"/>
      <c r="F10" s="1"/>
    </row>
    <row r="11" spans="2:6" ht="23.25">
      <c r="B11" s="153" t="s">
        <v>201</v>
      </c>
      <c r="C11" s="4"/>
      <c r="D11" s="4"/>
      <c r="E11" s="1"/>
      <c r="F11" s="1"/>
    </row>
    <row r="12" spans="2:6" ht="23.25">
      <c r="B12" s="153" t="s">
        <v>46</v>
      </c>
      <c r="C12" s="4"/>
      <c r="D12" s="4"/>
      <c r="E12" s="1"/>
      <c r="F12" s="1"/>
    </row>
    <row r="13" spans="2:6" ht="23.25">
      <c r="B13" s="153" t="s">
        <v>202</v>
      </c>
      <c r="C13" s="4"/>
      <c r="D13" s="4"/>
      <c r="E13" s="1"/>
      <c r="F13" s="1"/>
    </row>
    <row r="14" spans="2:6" ht="23.25">
      <c r="B14" s="153" t="s">
        <v>125</v>
      </c>
      <c r="C14" s="4"/>
      <c r="D14" s="4"/>
      <c r="E14" s="1"/>
      <c r="F14" s="1"/>
    </row>
    <row r="15" spans="2:6" ht="23.25">
      <c r="B15" s="153" t="s">
        <v>147</v>
      </c>
      <c r="C15" s="4"/>
      <c r="D15" s="4"/>
      <c r="E15" s="1"/>
      <c r="F15" s="78"/>
    </row>
    <row r="16" spans="2:6" ht="23.25">
      <c r="B16" s="153" t="s">
        <v>169</v>
      </c>
      <c r="C16" s="4"/>
      <c r="D16" s="4"/>
      <c r="E16" s="1"/>
      <c r="F16" s="78"/>
    </row>
    <row r="17" spans="2:6" ht="23.25">
      <c r="B17" s="153" t="s">
        <v>203</v>
      </c>
      <c r="C17" s="4"/>
      <c r="D17" s="4"/>
      <c r="E17" s="1"/>
      <c r="F17" s="78"/>
    </row>
    <row r="18" spans="2:6" ht="23.25">
      <c r="B18" s="154"/>
      <c r="C18" s="4"/>
      <c r="D18" s="4"/>
      <c r="E18" s="1"/>
      <c r="F18" s="78"/>
    </row>
    <row r="19" spans="2:6" ht="12.75">
      <c r="B19" s="83"/>
      <c r="C19" s="4"/>
      <c r="D19" s="4"/>
      <c r="E19" s="1"/>
      <c r="F19" s="78"/>
    </row>
    <row r="20" spans="2:6" ht="12.75" customHeight="1">
      <c r="B20" s="16"/>
      <c r="C20" s="4"/>
      <c r="D20" s="4"/>
      <c r="E20" s="1"/>
      <c r="F20" s="1"/>
    </row>
    <row r="21" spans="2:6" ht="12.75" customHeight="1">
      <c r="B21" s="16"/>
      <c r="C21" s="4"/>
      <c r="D21" s="4"/>
      <c r="E21" s="1"/>
      <c r="F21" s="1"/>
    </row>
    <row r="22" spans="2:6" ht="12.75" customHeight="1">
      <c r="B22" s="16"/>
      <c r="C22" s="4"/>
      <c r="D22" s="4"/>
      <c r="E22" s="1"/>
      <c r="F22" s="1"/>
    </row>
    <row r="23" spans="2:6" ht="12.75" customHeight="1">
      <c r="B23" s="16"/>
      <c r="C23" s="4"/>
      <c r="D23" s="4"/>
      <c r="E23" s="1"/>
      <c r="F23" s="1"/>
    </row>
    <row r="24" spans="2:6" ht="12.75" customHeight="1">
      <c r="B24" s="16"/>
      <c r="C24" s="27"/>
      <c r="D24" s="4"/>
      <c r="E24" s="1"/>
      <c r="F24" s="1"/>
    </row>
    <row r="25" spans="2:6" ht="12.75">
      <c r="B25" s="16"/>
      <c r="C25" s="7"/>
      <c r="D25" s="7"/>
      <c r="E25" s="1"/>
      <c r="F25" s="1"/>
    </row>
    <row r="26" spans="2:6" ht="12.75">
      <c r="B26" s="16"/>
      <c r="C26" s="7"/>
      <c r="D26" s="7"/>
      <c r="E26" s="1"/>
      <c r="F26" s="1"/>
    </row>
    <row r="27" spans="2:6" ht="12.75">
      <c r="B27" s="16"/>
      <c r="C27" s="31"/>
      <c r="D27" s="13"/>
      <c r="E27" s="1"/>
      <c r="F27" s="1"/>
    </row>
    <row r="28" spans="2:6" ht="12.75">
      <c r="B28" s="16"/>
      <c r="C28" s="31"/>
      <c r="D28" s="4"/>
      <c r="E28" s="1"/>
      <c r="F28" s="1"/>
    </row>
    <row r="29" spans="2:6" ht="12.75">
      <c r="B29" s="16"/>
      <c r="C29" s="31"/>
      <c r="D29" s="4"/>
      <c r="E29" s="1"/>
      <c r="F29" s="1"/>
    </row>
    <row r="30" spans="2:6" ht="12.75">
      <c r="B30" s="16"/>
      <c r="C30" s="31"/>
      <c r="D30" s="4"/>
      <c r="E30" s="1"/>
      <c r="F30" s="1"/>
    </row>
    <row r="31" spans="2:6" ht="12.75">
      <c r="B31" s="16"/>
      <c r="C31" s="4"/>
      <c r="D31" s="4"/>
      <c r="E31" s="1"/>
      <c r="F31" s="1"/>
    </row>
    <row r="32" spans="2:6" ht="12.75">
      <c r="B32" s="16"/>
      <c r="C32" s="4"/>
      <c r="D32" s="4"/>
      <c r="E32" s="1"/>
      <c r="F32" s="1"/>
    </row>
    <row r="33" spans="2:6" ht="12.75">
      <c r="B33" s="16"/>
      <c r="C33" s="4"/>
      <c r="D33" s="4"/>
      <c r="E33" s="1"/>
      <c r="F33" s="1"/>
    </row>
    <row r="34" spans="2:6" ht="12.75">
      <c r="B34" s="12"/>
      <c r="C34" s="13"/>
      <c r="D34" s="13"/>
      <c r="E34" s="1"/>
      <c r="F34" s="1"/>
    </row>
    <row r="35" spans="2:6" ht="12.75">
      <c r="B35" s="12"/>
      <c r="C35" s="4"/>
      <c r="D35" s="4"/>
      <c r="E35" s="1"/>
      <c r="F35" s="1"/>
    </row>
    <row r="36" spans="2:6" ht="12.75">
      <c r="B36" s="16"/>
      <c r="C36" s="13"/>
      <c r="D36" s="13"/>
      <c r="E36" s="1"/>
      <c r="F36" s="1"/>
    </row>
    <row r="37" spans="2:6" ht="12.75">
      <c r="B37" s="12"/>
      <c r="C37" s="7"/>
      <c r="D37" s="7"/>
      <c r="E37" s="1"/>
      <c r="F37" s="1"/>
    </row>
    <row r="38" spans="2:6" ht="12.75">
      <c r="B38" s="16"/>
      <c r="C38" s="7"/>
      <c r="D38" s="7"/>
      <c r="E38" s="1"/>
      <c r="F38" s="1"/>
    </row>
    <row r="39" spans="2:6" ht="12.75">
      <c r="B39" s="16"/>
      <c r="C39" s="7"/>
      <c r="D39" s="7"/>
      <c r="E39" s="1"/>
      <c r="F39" s="1"/>
    </row>
    <row r="40" spans="2:6" ht="12.75">
      <c r="B40" s="16"/>
      <c r="C40" s="7"/>
      <c r="D40" s="7"/>
      <c r="E40" s="1"/>
      <c r="F40" s="1"/>
    </row>
    <row r="41" spans="2:6" ht="12.75">
      <c r="B41" s="16"/>
      <c r="C41" s="7"/>
      <c r="D41" s="7"/>
      <c r="E41" s="1"/>
      <c r="F41" s="1"/>
    </row>
    <row r="42" spans="2:6" ht="21.75" customHeight="1">
      <c r="B42" s="16"/>
      <c r="C42" s="155"/>
      <c r="D42" s="155"/>
      <c r="E42" s="1"/>
      <c r="F42" s="1"/>
    </row>
    <row r="43" spans="2:6" ht="12.75">
      <c r="B43" s="16"/>
      <c r="C43" s="13"/>
      <c r="D43" s="13"/>
      <c r="E43" s="15"/>
      <c r="F43" s="5"/>
    </row>
    <row r="44" spans="2:6" ht="12.75">
      <c r="B44" s="16"/>
      <c r="C44" s="4"/>
      <c r="D44" s="4"/>
      <c r="E44" s="10"/>
      <c r="F44" s="5"/>
    </row>
    <row r="45" spans="2:6" ht="12.75">
      <c r="B45" s="12"/>
      <c r="C45" s="4"/>
      <c r="D45" s="4"/>
      <c r="E45" s="10"/>
      <c r="F45" s="5"/>
    </row>
    <row r="46" spans="2:6" ht="12.75">
      <c r="B46" s="16"/>
      <c r="C46" s="4"/>
      <c r="D46" s="4"/>
      <c r="E46" s="10"/>
      <c r="F46" s="5"/>
    </row>
    <row r="47" spans="2:6" ht="12.75">
      <c r="B47" s="12"/>
      <c r="C47" s="4"/>
      <c r="D47" s="4"/>
      <c r="E47" s="10"/>
      <c r="F47" s="5"/>
    </row>
    <row r="48" spans="2:6" ht="12.75">
      <c r="B48" s="16"/>
      <c r="C48" s="7"/>
      <c r="D48" s="7"/>
      <c r="E48" s="11"/>
      <c r="F48" s="8"/>
    </row>
    <row r="49" spans="2:6" ht="12.75">
      <c r="B49" s="16"/>
      <c r="C49" s="4"/>
      <c r="D49" s="4"/>
      <c r="E49" s="10"/>
      <c r="F49" s="5"/>
    </row>
    <row r="50" spans="2:6" ht="12.75">
      <c r="B50" s="16"/>
      <c r="C50" s="7"/>
      <c r="D50" s="7"/>
      <c r="E50" s="11"/>
      <c r="F50" s="8"/>
    </row>
    <row r="51" spans="2:6" ht="12.75">
      <c r="B51" s="16"/>
      <c r="C51" s="7"/>
      <c r="D51" s="7"/>
      <c r="E51" s="11"/>
      <c r="F51" s="8"/>
    </row>
    <row r="52" spans="2:6" ht="12.75">
      <c r="B52" s="16"/>
      <c r="C52" s="13"/>
      <c r="D52" s="13"/>
      <c r="E52" s="10"/>
      <c r="F52" s="14"/>
    </row>
    <row r="53" spans="2:6" ht="12.75">
      <c r="B53" s="16"/>
      <c r="C53" s="13"/>
      <c r="D53" s="13"/>
      <c r="E53" s="10"/>
      <c r="F53" s="14"/>
    </row>
    <row r="54" spans="2:6" ht="12.75">
      <c r="B54" s="16"/>
      <c r="C54" s="4"/>
      <c r="D54" s="4"/>
      <c r="E54" s="10"/>
      <c r="F54" s="5"/>
    </row>
    <row r="55" spans="2:6" ht="12.75">
      <c r="B55" s="16"/>
      <c r="C55" s="4"/>
      <c r="D55" s="4"/>
      <c r="E55" s="10"/>
      <c r="F55" s="5"/>
    </row>
    <row r="56" spans="2:6" ht="12.75">
      <c r="B56" s="12"/>
      <c r="C56" s="4"/>
      <c r="D56" s="4"/>
      <c r="E56" s="10"/>
      <c r="F56" s="5"/>
    </row>
    <row r="57" spans="2:6" ht="12.75">
      <c r="B57" s="16"/>
      <c r="C57" s="4"/>
      <c r="D57" s="4"/>
      <c r="E57" s="10"/>
      <c r="F57" s="5"/>
    </row>
    <row r="58" spans="2:6" ht="12.75">
      <c r="B58" s="12"/>
      <c r="C58" s="4"/>
      <c r="D58" s="4"/>
      <c r="E58" s="10"/>
      <c r="F58" s="5"/>
    </row>
    <row r="59" spans="2:6" ht="12.75">
      <c r="B59" s="16"/>
      <c r="C59" s="4"/>
      <c r="D59" s="4"/>
      <c r="E59" s="10"/>
      <c r="F59" s="5"/>
    </row>
    <row r="60" spans="2:6" ht="12.75">
      <c r="B60" s="12"/>
      <c r="C60" s="16"/>
      <c r="D60" s="16"/>
      <c r="E60" s="24"/>
      <c r="F60" s="17"/>
    </row>
    <row r="61" spans="2:6" ht="12.75">
      <c r="B61" s="19"/>
      <c r="C61" s="7"/>
      <c r="D61" s="7"/>
      <c r="E61" s="11"/>
      <c r="F61" s="8"/>
    </row>
    <row r="62" spans="2:6" ht="12.75">
      <c r="B62" s="19"/>
      <c r="C62" s="16"/>
      <c r="D62" s="16"/>
      <c r="E62" s="24"/>
      <c r="F62" s="17"/>
    </row>
    <row r="63" spans="2:6" ht="12.75">
      <c r="B63" s="19"/>
      <c r="C63" s="12"/>
      <c r="D63" s="12"/>
      <c r="E63" s="25"/>
      <c r="F63" s="26"/>
    </row>
    <row r="64" spans="3:6" ht="12.75">
      <c r="C64" s="4"/>
      <c r="D64" s="4"/>
      <c r="E64" s="10"/>
      <c r="F64" s="5"/>
    </row>
    <row r="65" spans="3:6" ht="12.75">
      <c r="C65" s="4"/>
      <c r="D65" s="4"/>
      <c r="E65" s="10"/>
      <c r="F65" s="5"/>
    </row>
    <row r="66" spans="3:6" ht="12.75">
      <c r="C66" s="4"/>
      <c r="D66" s="4"/>
      <c r="E66" s="10"/>
      <c r="F66" s="5"/>
    </row>
    <row r="67" spans="3:6" ht="12.75">
      <c r="C67" s="4"/>
      <c r="D67" s="4"/>
      <c r="E67" s="10"/>
      <c r="F67" s="5"/>
    </row>
    <row r="68" spans="3:6" ht="12.75">
      <c r="C68" s="4"/>
      <c r="D68" s="4"/>
      <c r="E68" s="10"/>
      <c r="F68" s="5"/>
    </row>
    <row r="69" spans="3:6" ht="12.75">
      <c r="C69" s="4"/>
      <c r="D69" s="4"/>
      <c r="E69" s="10"/>
      <c r="F69" s="5"/>
    </row>
    <row r="70" spans="3:6" ht="12.75">
      <c r="C70" s="4"/>
      <c r="D70" s="4"/>
      <c r="E70" s="10"/>
      <c r="F70" s="5"/>
    </row>
    <row r="71" spans="3:6" ht="12.75">
      <c r="C71" s="16"/>
      <c r="D71" s="16"/>
      <c r="E71" s="24"/>
      <c r="F71" s="17"/>
    </row>
    <row r="72" spans="3:6" ht="12.75">
      <c r="C72" s="7"/>
      <c r="D72" s="7"/>
      <c r="E72" s="11"/>
      <c r="F72" s="8"/>
    </row>
    <row r="73" spans="3:6" ht="12.75">
      <c r="C73" s="16"/>
      <c r="D73" s="16"/>
      <c r="E73" s="24"/>
      <c r="F73" s="17"/>
    </row>
    <row r="74" spans="3:6" ht="12.75">
      <c r="C74" s="7"/>
      <c r="D74" s="7"/>
      <c r="E74" s="11"/>
      <c r="F74" s="8"/>
    </row>
    <row r="75" spans="3:6" ht="12.75">
      <c r="C75" s="28"/>
      <c r="D75" s="16"/>
      <c r="E75" s="24"/>
      <c r="F75" s="17"/>
    </row>
    <row r="76" spans="3:6" ht="12.75">
      <c r="C76" s="7"/>
      <c r="D76" s="7"/>
      <c r="E76" s="11"/>
      <c r="F76" s="8"/>
    </row>
  </sheetData>
  <sheetProtection/>
  <mergeCells count="1">
    <mergeCell ref="C42:D42"/>
  </mergeCells>
  <hyperlinks>
    <hyperlink ref="B11" location="'P&amp;L'!A1" display="Consolidated statement of profit and loss"/>
    <hyperlink ref="B12" location="'Balance sheet'!A1" display="Consolidated statement of financial position"/>
    <hyperlink ref="B13" location="'Cash flows'!A1" display="Consolidated statement of cash flow"/>
    <hyperlink ref="B14" location="Revenue!A1" display="Revenue from sale of gas and other revenue"/>
    <hyperlink ref="B15" location="'Operating costs'!A1" display="Operating expenses"/>
    <hyperlink ref="B17" location="'Segments Q4'!A1" display="Segments in Q4"/>
    <hyperlink ref="B16" location="'Segments FY'!A1" display="Segments in 2021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41"/>
  <sheetViews>
    <sheetView showGridLines="0" zoomScale="90" zoomScaleNormal="90" zoomScalePageLayoutView="0" workbookViewId="0" topLeftCell="A1">
      <pane xSplit="2" topLeftCell="E1" activePane="topRight" state="frozen"/>
      <selection pane="topLeft" activeCell="A4" sqref="A4:IV68"/>
      <selection pane="topRight" activeCell="A1" sqref="A1"/>
    </sheetView>
  </sheetViews>
  <sheetFormatPr defaultColWidth="9.140625" defaultRowHeight="12.75"/>
  <cols>
    <col min="1" max="1" width="1.28515625" style="1" customWidth="1"/>
    <col min="2" max="2" width="97.57421875" style="1" customWidth="1"/>
    <col min="3" max="5" width="20.7109375" style="1" customWidth="1"/>
    <col min="6" max="8" width="20.7109375" style="95" customWidth="1"/>
    <col min="9" max="10" width="20.7109375" style="1" customWidth="1"/>
    <col min="11" max="11" width="10.7109375" style="0" customWidth="1"/>
    <col min="12" max="12" width="20.8515625" style="0" customWidth="1"/>
    <col min="13" max="13" width="20.57421875" style="0" customWidth="1"/>
    <col min="14" max="25" width="20.7109375" style="1" customWidth="1"/>
    <col min="26" max="30" width="17.7109375" style="1" customWidth="1"/>
    <col min="31" max="35" width="17.7109375" style="1" hidden="1" customWidth="1"/>
    <col min="36" max="16384" width="9.140625" style="1" customWidth="1"/>
  </cols>
  <sheetData>
    <row r="1" spans="2:25" ht="15.75" customHeight="1">
      <c r="B1" s="50"/>
      <c r="C1" s="50"/>
      <c r="D1" s="50"/>
      <c r="E1" s="50"/>
      <c r="F1" s="50"/>
      <c r="G1" s="98"/>
      <c r="H1" s="98"/>
      <c r="I1" s="98"/>
      <c r="J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2:23" ht="12.75">
      <c r="B2" s="2"/>
      <c r="C2" s="2"/>
      <c r="D2" s="2"/>
      <c r="F2" s="1"/>
      <c r="G2" s="2"/>
      <c r="H2" s="2"/>
      <c r="I2" s="2"/>
      <c r="J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6" ht="75.75" customHeight="1">
      <c r="B3" s="52" t="s">
        <v>18</v>
      </c>
      <c r="C3" s="53">
        <v>2021</v>
      </c>
      <c r="D3" s="54">
        <v>2020</v>
      </c>
      <c r="E3" s="53" t="s">
        <v>17</v>
      </c>
      <c r="F3" s="54" t="s">
        <v>10</v>
      </c>
      <c r="G3" s="54" t="s">
        <v>42</v>
      </c>
      <c r="H3" s="54" t="s">
        <v>44</v>
      </c>
      <c r="I3" s="54" t="s">
        <v>43</v>
      </c>
      <c r="J3" s="54" t="s">
        <v>45</v>
      </c>
      <c r="L3" s="53" t="s">
        <v>17</v>
      </c>
      <c r="M3" s="77" t="s">
        <v>16</v>
      </c>
      <c r="N3" s="77" t="s">
        <v>14</v>
      </c>
      <c r="O3" s="77" t="s">
        <v>13</v>
      </c>
      <c r="P3" s="54" t="s">
        <v>11</v>
      </c>
      <c r="Q3" s="141" t="s">
        <v>10</v>
      </c>
      <c r="R3" s="77" t="s">
        <v>8</v>
      </c>
      <c r="S3" s="77" t="s">
        <v>7</v>
      </c>
      <c r="T3" s="77" t="s">
        <v>5</v>
      </c>
      <c r="U3" s="54" t="s">
        <v>6</v>
      </c>
      <c r="V3" s="53" t="s">
        <v>4</v>
      </c>
      <c r="W3" s="54" t="s">
        <v>3</v>
      </c>
      <c r="X3" s="77" t="s">
        <v>12</v>
      </c>
      <c r="Y3" s="77" t="s">
        <v>2</v>
      </c>
      <c r="Z3" s="3"/>
    </row>
    <row r="4" spans="2:26" ht="12" customHeight="1">
      <c r="B4" s="49"/>
      <c r="C4" s="73" t="s">
        <v>41</v>
      </c>
      <c r="D4" s="71" t="s">
        <v>41</v>
      </c>
      <c r="E4" s="73" t="s">
        <v>41</v>
      </c>
      <c r="F4" s="71" t="s">
        <v>41</v>
      </c>
      <c r="G4" s="71" t="s">
        <v>0</v>
      </c>
      <c r="H4" s="71" t="s">
        <v>41</v>
      </c>
      <c r="I4" s="71" t="s">
        <v>0</v>
      </c>
      <c r="J4" s="71" t="s">
        <v>41</v>
      </c>
      <c r="L4" s="73" t="s">
        <v>41</v>
      </c>
      <c r="M4" s="71" t="s">
        <v>41</v>
      </c>
      <c r="N4" s="71" t="s">
        <v>41</v>
      </c>
      <c r="O4" s="71" t="s">
        <v>41</v>
      </c>
      <c r="P4" s="71" t="s">
        <v>41</v>
      </c>
      <c r="Q4" s="73" t="s">
        <v>41</v>
      </c>
      <c r="R4" s="71" t="s">
        <v>41</v>
      </c>
      <c r="S4" s="71" t="s">
        <v>41</v>
      </c>
      <c r="T4" s="71" t="s">
        <v>41</v>
      </c>
      <c r="U4" s="71" t="s">
        <v>41</v>
      </c>
      <c r="V4" s="73" t="s">
        <v>41</v>
      </c>
      <c r="W4" s="71" t="s">
        <v>41</v>
      </c>
      <c r="X4" s="71" t="s">
        <v>41</v>
      </c>
      <c r="Y4" s="71" t="s">
        <v>41</v>
      </c>
      <c r="Z4" s="3"/>
    </row>
    <row r="5" spans="2:26" ht="12" customHeight="1" thickBot="1">
      <c r="B5" s="74"/>
      <c r="C5" s="75"/>
      <c r="D5" s="76"/>
      <c r="E5" s="75"/>
      <c r="F5" s="76"/>
      <c r="G5" s="76"/>
      <c r="H5" s="76"/>
      <c r="I5" s="76"/>
      <c r="J5" s="76"/>
      <c r="L5" s="75"/>
      <c r="M5" s="76"/>
      <c r="N5" s="76"/>
      <c r="O5" s="76"/>
      <c r="P5" s="76"/>
      <c r="Q5" s="75"/>
      <c r="R5" s="76"/>
      <c r="S5" s="76"/>
      <c r="T5" s="76"/>
      <c r="U5" s="76"/>
      <c r="V5" s="75"/>
      <c r="W5" s="76"/>
      <c r="X5" s="76"/>
      <c r="Y5" s="76"/>
      <c r="Z5" s="3"/>
    </row>
    <row r="6" spans="2:25" ht="12.75">
      <c r="B6" s="36" t="s">
        <v>19</v>
      </c>
      <c r="C6" s="39">
        <v>54962</v>
      </c>
      <c r="D6" s="42">
        <v>27715</v>
      </c>
      <c r="E6" s="39">
        <v>27503</v>
      </c>
      <c r="F6" s="42">
        <v>8369</v>
      </c>
      <c r="G6" s="72">
        <f>(C6-D6)/D6</f>
        <v>0.9831138372722352</v>
      </c>
      <c r="H6" s="42">
        <f aca="true" t="shared" si="0" ref="H6:H26">C6-D6</f>
        <v>27247</v>
      </c>
      <c r="I6" s="72">
        <f>(E6-F6)/F6</f>
        <v>2.2862946588600788</v>
      </c>
      <c r="J6" s="42">
        <f aca="true" t="shared" si="1" ref="J6:J26">E6-F6</f>
        <v>19134</v>
      </c>
      <c r="K6" s="142"/>
      <c r="L6" s="39">
        <v>27503</v>
      </c>
      <c r="M6" s="42">
        <v>9580</v>
      </c>
      <c r="N6" s="42">
        <v>7274</v>
      </c>
      <c r="O6" s="42">
        <v>10605</v>
      </c>
      <c r="P6" s="42">
        <v>27715</v>
      </c>
      <c r="Q6" s="39">
        <v>8369</v>
      </c>
      <c r="R6" s="42">
        <v>4081</v>
      </c>
      <c r="S6" s="42">
        <v>4850</v>
      </c>
      <c r="T6" s="42">
        <v>10415</v>
      </c>
      <c r="U6" s="42">
        <v>30430</v>
      </c>
      <c r="V6" s="39">
        <v>8902</v>
      </c>
      <c r="W6" s="42">
        <v>4736</v>
      </c>
      <c r="X6" s="42">
        <v>5735</v>
      </c>
      <c r="Y6" s="42">
        <v>11056</v>
      </c>
    </row>
    <row r="7" spans="2:25" ht="12.75">
      <c r="B7" s="36" t="s">
        <v>20</v>
      </c>
      <c r="C7" s="39">
        <v>15002</v>
      </c>
      <c r="D7" s="42">
        <v>11482</v>
      </c>
      <c r="E7" s="39">
        <v>4967</v>
      </c>
      <c r="F7" s="42">
        <v>3398</v>
      </c>
      <c r="G7" s="72">
        <f>(C7-D7)/D7</f>
        <v>0.3065668002090228</v>
      </c>
      <c r="H7" s="42">
        <f t="shared" si="0"/>
        <v>3520</v>
      </c>
      <c r="I7" s="72">
        <f>(E7-F7)/F7</f>
        <v>0.46174220129487936</v>
      </c>
      <c r="J7" s="42">
        <f t="shared" si="1"/>
        <v>1569</v>
      </c>
      <c r="K7" s="142"/>
      <c r="L7" s="39">
        <v>4967</v>
      </c>
      <c r="M7" s="42">
        <v>2929</v>
      </c>
      <c r="N7" s="42">
        <v>3158</v>
      </c>
      <c r="O7" s="42">
        <v>3948</v>
      </c>
      <c r="P7" s="42">
        <v>11482</v>
      </c>
      <c r="Q7" s="39">
        <v>3398</v>
      </c>
      <c r="R7" s="42">
        <v>2311</v>
      </c>
      <c r="S7" s="42">
        <v>2432</v>
      </c>
      <c r="T7" s="42">
        <v>3341</v>
      </c>
      <c r="U7" s="42">
        <v>11593</v>
      </c>
      <c r="V7" s="39">
        <v>3468</v>
      </c>
      <c r="W7" s="42">
        <v>2293</v>
      </c>
      <c r="X7" s="42">
        <v>2549</v>
      </c>
      <c r="Y7" s="42">
        <v>3284</v>
      </c>
    </row>
    <row r="8" spans="2:39" ht="13.5" thickBot="1">
      <c r="B8" s="55" t="s">
        <v>21</v>
      </c>
      <c r="C8" s="56">
        <v>69964</v>
      </c>
      <c r="D8" s="58">
        <v>39197</v>
      </c>
      <c r="E8" s="56">
        <v>32470</v>
      </c>
      <c r="F8" s="58">
        <v>11767</v>
      </c>
      <c r="G8" s="114">
        <f>(C8-D8)/D8</f>
        <v>0.7849325203459449</v>
      </c>
      <c r="H8" s="58">
        <f t="shared" si="0"/>
        <v>30767</v>
      </c>
      <c r="I8" s="114">
        <f>(E8-F8)/F8</f>
        <v>1.759411914676638</v>
      </c>
      <c r="J8" s="58">
        <f t="shared" si="1"/>
        <v>20703</v>
      </c>
      <c r="K8" s="142"/>
      <c r="L8" s="56">
        <v>32470</v>
      </c>
      <c r="M8" s="58">
        <v>12509</v>
      </c>
      <c r="N8" s="58">
        <v>10432</v>
      </c>
      <c r="O8" s="58">
        <v>14553</v>
      </c>
      <c r="P8" s="58">
        <v>39197</v>
      </c>
      <c r="Q8" s="56">
        <v>11767</v>
      </c>
      <c r="R8" s="58">
        <v>6392</v>
      </c>
      <c r="S8" s="58">
        <v>7282</v>
      </c>
      <c r="T8" s="58">
        <v>13756</v>
      </c>
      <c r="U8" s="58">
        <v>42023</v>
      </c>
      <c r="V8" s="56">
        <v>12370</v>
      </c>
      <c r="W8" s="58">
        <v>7029</v>
      </c>
      <c r="X8" s="58">
        <v>8284</v>
      </c>
      <c r="Y8" s="58">
        <v>14340</v>
      </c>
      <c r="Z8" s="3"/>
      <c r="AM8" s="3"/>
    </row>
    <row r="9" spans="2:39" ht="12.75">
      <c r="B9" s="36" t="s">
        <v>22</v>
      </c>
      <c r="C9" s="39">
        <v>-43758</v>
      </c>
      <c r="D9" s="42">
        <v>-19808</v>
      </c>
      <c r="E9" s="39">
        <v>-21950</v>
      </c>
      <c r="F9" s="42">
        <v>-5798</v>
      </c>
      <c r="G9" s="72">
        <f>(C9-D9)/D9</f>
        <v>1.2091074313408723</v>
      </c>
      <c r="H9" s="42">
        <f t="shared" si="0"/>
        <v>-23950</v>
      </c>
      <c r="I9" s="72">
        <f>(E9-F9)/F9</f>
        <v>2.7857882028285617</v>
      </c>
      <c r="J9" s="42">
        <f t="shared" si="1"/>
        <v>-16152</v>
      </c>
      <c r="K9" s="142"/>
      <c r="L9" s="90">
        <v>-21950</v>
      </c>
      <c r="M9" s="113">
        <v>-7242</v>
      </c>
      <c r="N9" s="113">
        <v>-6023</v>
      </c>
      <c r="O9" s="113">
        <v>-8543</v>
      </c>
      <c r="P9" s="42">
        <v>-19808</v>
      </c>
      <c r="Q9" s="39">
        <v>-5798</v>
      </c>
      <c r="R9" s="113">
        <v>-2552</v>
      </c>
      <c r="S9" s="113">
        <v>-2764</v>
      </c>
      <c r="T9" s="113">
        <v>-8694</v>
      </c>
      <c r="U9" s="42">
        <v>-26686</v>
      </c>
      <c r="V9" s="90">
        <v>-7810</v>
      </c>
      <c r="W9" s="42">
        <v>-4099</v>
      </c>
      <c r="X9" s="113">
        <v>-4846</v>
      </c>
      <c r="Y9" s="113">
        <v>-9931</v>
      </c>
      <c r="AM9" s="3"/>
    </row>
    <row r="10" spans="2:39" ht="14.25" customHeight="1">
      <c r="B10" s="36" t="s">
        <v>23</v>
      </c>
      <c r="C10" s="39">
        <v>0</v>
      </c>
      <c r="D10" s="42">
        <v>4915</v>
      </c>
      <c r="E10" s="39">
        <v>0</v>
      </c>
      <c r="F10" s="42">
        <v>0</v>
      </c>
      <c r="G10" s="72"/>
      <c r="H10" s="42">
        <f t="shared" si="0"/>
        <v>-4915</v>
      </c>
      <c r="I10" s="72"/>
      <c r="J10" s="42">
        <f t="shared" si="1"/>
        <v>0</v>
      </c>
      <c r="K10" s="142"/>
      <c r="L10" s="90">
        <v>0</v>
      </c>
      <c r="M10" s="113">
        <v>0</v>
      </c>
      <c r="N10" s="113">
        <v>0</v>
      </c>
      <c r="O10" s="113">
        <v>0</v>
      </c>
      <c r="P10" s="42">
        <v>4915</v>
      </c>
      <c r="Q10" s="39">
        <v>0</v>
      </c>
      <c r="R10" s="113">
        <v>0</v>
      </c>
      <c r="S10" s="113">
        <v>4915</v>
      </c>
      <c r="T10" s="113">
        <v>0</v>
      </c>
      <c r="U10" s="42">
        <v>0</v>
      </c>
      <c r="V10" s="90">
        <v>0</v>
      </c>
      <c r="W10" s="42">
        <v>0</v>
      </c>
      <c r="X10" s="113">
        <v>0</v>
      </c>
      <c r="Y10" s="113">
        <v>0</v>
      </c>
      <c r="AM10" s="3"/>
    </row>
    <row r="11" spans="2:39" ht="12.75">
      <c r="B11" s="36" t="s">
        <v>24</v>
      </c>
      <c r="C11" s="39">
        <v>-4168</v>
      </c>
      <c r="D11" s="42">
        <v>-3224</v>
      </c>
      <c r="E11" s="39">
        <v>-1374</v>
      </c>
      <c r="F11" s="42">
        <v>-958</v>
      </c>
      <c r="G11" s="72">
        <f aca="true" t="shared" si="2" ref="G11:G26">(C11-D11)/D11</f>
        <v>0.29280397022332505</v>
      </c>
      <c r="H11" s="42">
        <f t="shared" si="0"/>
        <v>-944</v>
      </c>
      <c r="I11" s="72">
        <f aca="true" t="shared" si="3" ref="I11:I26">(E11-F11)/F11</f>
        <v>0.4342379958246347</v>
      </c>
      <c r="J11" s="42">
        <f t="shared" si="1"/>
        <v>-416</v>
      </c>
      <c r="K11" s="142"/>
      <c r="L11" s="90">
        <v>-1374</v>
      </c>
      <c r="M11" s="113">
        <v>-892</v>
      </c>
      <c r="N11" s="113">
        <v>-811</v>
      </c>
      <c r="O11" s="113">
        <v>-1090</v>
      </c>
      <c r="P11" s="42">
        <v>-3224</v>
      </c>
      <c r="Q11" s="39">
        <v>-958</v>
      </c>
      <c r="R11" s="113">
        <v>-717</v>
      </c>
      <c r="S11" s="113">
        <v>-671</v>
      </c>
      <c r="T11" s="113">
        <v>-878</v>
      </c>
      <c r="U11" s="42">
        <v>-2977</v>
      </c>
      <c r="V11" s="90">
        <v>-935</v>
      </c>
      <c r="W11" s="42">
        <v>-615</v>
      </c>
      <c r="X11" s="113">
        <v>-628</v>
      </c>
      <c r="Y11" s="113">
        <v>-799</v>
      </c>
      <c r="AM11" s="3"/>
    </row>
    <row r="12" spans="2:39" ht="12.75">
      <c r="B12" s="36" t="s">
        <v>25</v>
      </c>
      <c r="C12" s="39">
        <v>-3480</v>
      </c>
      <c r="D12" s="42">
        <v>-3381</v>
      </c>
      <c r="E12" s="39">
        <v>-1016</v>
      </c>
      <c r="F12" s="42">
        <v>-1050</v>
      </c>
      <c r="G12" s="72">
        <f t="shared" si="2"/>
        <v>0.029281277728482696</v>
      </c>
      <c r="H12" s="42">
        <f t="shared" si="0"/>
        <v>-99</v>
      </c>
      <c r="I12" s="72">
        <f t="shared" si="3"/>
        <v>-0.03238095238095238</v>
      </c>
      <c r="J12" s="42">
        <f t="shared" si="1"/>
        <v>34</v>
      </c>
      <c r="K12" s="142"/>
      <c r="L12" s="90">
        <v>-1016</v>
      </c>
      <c r="M12" s="113">
        <v>-813</v>
      </c>
      <c r="N12" s="113">
        <v>-814</v>
      </c>
      <c r="O12" s="113">
        <v>-837</v>
      </c>
      <c r="P12" s="42">
        <v>-3381</v>
      </c>
      <c r="Q12" s="39">
        <v>-1050</v>
      </c>
      <c r="R12" s="113">
        <v>-730</v>
      </c>
      <c r="S12" s="113">
        <v>-801</v>
      </c>
      <c r="T12" s="113">
        <v>-800</v>
      </c>
      <c r="U12" s="42">
        <v>-3168</v>
      </c>
      <c r="V12" s="90">
        <v>-924</v>
      </c>
      <c r="W12" s="42">
        <v>-697</v>
      </c>
      <c r="X12" s="113">
        <v>-834</v>
      </c>
      <c r="Y12" s="113">
        <v>-713</v>
      </c>
      <c r="AA12" s="4"/>
      <c r="AB12" s="4"/>
      <c r="AC12" s="4"/>
      <c r="AD12" s="4"/>
      <c r="AE12" s="20"/>
      <c r="AF12" s="4"/>
      <c r="AG12" s="4"/>
      <c r="AH12" s="4"/>
      <c r="AI12" s="4"/>
      <c r="AJ12" s="21"/>
      <c r="AK12" s="3"/>
      <c r="AL12" s="3"/>
      <c r="AM12" s="3"/>
    </row>
    <row r="13" spans="2:39" ht="12.75">
      <c r="B13" s="36" t="s">
        <v>26</v>
      </c>
      <c r="C13" s="39">
        <v>-1159</v>
      </c>
      <c r="D13" s="42">
        <v>-1048</v>
      </c>
      <c r="E13" s="39">
        <v>-344</v>
      </c>
      <c r="F13" s="42">
        <v>-265</v>
      </c>
      <c r="G13" s="72">
        <f t="shared" si="2"/>
        <v>0.10591603053435114</v>
      </c>
      <c r="H13" s="42">
        <f t="shared" si="0"/>
        <v>-111</v>
      </c>
      <c r="I13" s="72">
        <f t="shared" si="3"/>
        <v>0.2981132075471698</v>
      </c>
      <c r="J13" s="42">
        <f t="shared" si="1"/>
        <v>-79</v>
      </c>
      <c r="K13" s="142"/>
      <c r="L13" s="90">
        <v>-344</v>
      </c>
      <c r="M13" s="113">
        <v>-277</v>
      </c>
      <c r="N13" s="113">
        <v>-269</v>
      </c>
      <c r="O13" s="113">
        <v>-269</v>
      </c>
      <c r="P13" s="42">
        <v>-1048</v>
      </c>
      <c r="Q13" s="39">
        <v>-265</v>
      </c>
      <c r="R13" s="113">
        <v>-264</v>
      </c>
      <c r="S13" s="113">
        <v>-260</v>
      </c>
      <c r="T13" s="113">
        <v>-259</v>
      </c>
      <c r="U13" s="42">
        <v>-1053</v>
      </c>
      <c r="V13" s="90">
        <v>-265</v>
      </c>
      <c r="W13" s="42">
        <v>-269</v>
      </c>
      <c r="X13" s="113">
        <v>-258</v>
      </c>
      <c r="Y13" s="113">
        <v>-261</v>
      </c>
      <c r="Z13" s="3"/>
      <c r="AL13" s="3"/>
      <c r="AM13" s="3"/>
    </row>
    <row r="14" spans="2:39" ht="12.75">
      <c r="B14" s="36" t="s">
        <v>27</v>
      </c>
      <c r="C14" s="39">
        <v>-2112</v>
      </c>
      <c r="D14" s="42">
        <v>-1888</v>
      </c>
      <c r="E14" s="39">
        <v>-724</v>
      </c>
      <c r="F14" s="42">
        <v>-564</v>
      </c>
      <c r="G14" s="72">
        <f t="shared" si="2"/>
        <v>0.11864406779661017</v>
      </c>
      <c r="H14" s="42">
        <f t="shared" si="0"/>
        <v>-224</v>
      </c>
      <c r="I14" s="72">
        <f t="shared" si="3"/>
        <v>0.28368794326241137</v>
      </c>
      <c r="J14" s="42">
        <f t="shared" si="1"/>
        <v>-160</v>
      </c>
      <c r="K14" s="142"/>
      <c r="L14" s="90">
        <v>-724</v>
      </c>
      <c r="M14" s="113">
        <v>-489</v>
      </c>
      <c r="N14" s="113">
        <v>-495</v>
      </c>
      <c r="O14" s="113">
        <v>-404</v>
      </c>
      <c r="P14" s="42">
        <v>-1888</v>
      </c>
      <c r="Q14" s="39">
        <v>-564</v>
      </c>
      <c r="R14" s="113">
        <v>-465</v>
      </c>
      <c r="S14" s="113">
        <v>-440</v>
      </c>
      <c r="T14" s="113">
        <v>-419</v>
      </c>
      <c r="U14" s="42">
        <v>-1828</v>
      </c>
      <c r="V14" s="90">
        <v>-509</v>
      </c>
      <c r="W14" s="42">
        <v>-470</v>
      </c>
      <c r="X14" s="113">
        <v>-441</v>
      </c>
      <c r="Y14" s="113">
        <v>-408</v>
      </c>
      <c r="AL14" s="3"/>
      <c r="AM14" s="3"/>
    </row>
    <row r="15" spans="2:39" ht="12.75">
      <c r="B15" s="36" t="s">
        <v>28</v>
      </c>
      <c r="C15" s="39">
        <v>-1226</v>
      </c>
      <c r="D15" s="42">
        <v>-911</v>
      </c>
      <c r="E15" s="39">
        <v>-303</v>
      </c>
      <c r="F15" s="42">
        <v>-145</v>
      </c>
      <c r="G15" s="72">
        <f t="shared" si="2"/>
        <v>0.34577387486278816</v>
      </c>
      <c r="H15" s="42">
        <f t="shared" si="0"/>
        <v>-315</v>
      </c>
      <c r="I15" s="72">
        <f t="shared" si="3"/>
        <v>1.089655172413793</v>
      </c>
      <c r="J15" s="42">
        <f t="shared" si="1"/>
        <v>-158</v>
      </c>
      <c r="K15" s="142"/>
      <c r="L15" s="90">
        <v>-303</v>
      </c>
      <c r="M15" s="113">
        <v>-192</v>
      </c>
      <c r="N15" s="113">
        <v>-98</v>
      </c>
      <c r="O15" s="113">
        <v>-633</v>
      </c>
      <c r="P15" s="42">
        <v>-911</v>
      </c>
      <c r="Q15" s="39">
        <v>-145</v>
      </c>
      <c r="R15" s="113">
        <v>-126</v>
      </c>
      <c r="S15" s="113">
        <v>-66</v>
      </c>
      <c r="T15" s="113">
        <v>-574</v>
      </c>
      <c r="U15" s="42">
        <v>-782</v>
      </c>
      <c r="V15" s="90">
        <v>-134</v>
      </c>
      <c r="W15" s="42">
        <v>-103</v>
      </c>
      <c r="X15" s="113">
        <v>-45</v>
      </c>
      <c r="Y15" s="113">
        <v>-500</v>
      </c>
      <c r="AL15" s="3"/>
      <c r="AM15" s="3"/>
    </row>
    <row r="16" spans="2:39" ht="12.75">
      <c r="B16" s="36" t="s">
        <v>29</v>
      </c>
      <c r="C16" s="39">
        <v>-423</v>
      </c>
      <c r="D16" s="42">
        <v>-159</v>
      </c>
      <c r="E16" s="39">
        <v>547</v>
      </c>
      <c r="F16" s="42">
        <v>-146</v>
      </c>
      <c r="G16" s="72">
        <f t="shared" si="2"/>
        <v>1.6603773584905661</v>
      </c>
      <c r="H16" s="42">
        <f t="shared" si="0"/>
        <v>-264</v>
      </c>
      <c r="I16" s="72">
        <f t="shared" si="3"/>
        <v>-4.7465753424657535</v>
      </c>
      <c r="J16" s="42">
        <f t="shared" si="1"/>
        <v>693</v>
      </c>
      <c r="K16" s="142"/>
      <c r="L16" s="90">
        <v>547</v>
      </c>
      <c r="M16" s="113">
        <v>-799</v>
      </c>
      <c r="N16" s="113">
        <v>-627</v>
      </c>
      <c r="O16" s="113">
        <v>316</v>
      </c>
      <c r="P16" s="42">
        <v>-159</v>
      </c>
      <c r="Q16" s="39">
        <v>-146</v>
      </c>
      <c r="R16" s="113">
        <v>-472</v>
      </c>
      <c r="S16" s="113">
        <v>14</v>
      </c>
      <c r="T16" s="113">
        <v>445</v>
      </c>
      <c r="U16" s="42">
        <v>-442</v>
      </c>
      <c r="V16" s="90">
        <v>-231</v>
      </c>
      <c r="W16" s="42">
        <v>-194</v>
      </c>
      <c r="X16" s="113">
        <v>-265</v>
      </c>
      <c r="Y16" s="113">
        <v>248</v>
      </c>
      <c r="AL16" s="3"/>
      <c r="AM16" s="3"/>
    </row>
    <row r="17" spans="2:39" ht="12.75">
      <c r="B17" s="36" t="s">
        <v>30</v>
      </c>
      <c r="C17" s="39">
        <v>1564</v>
      </c>
      <c r="D17" s="42">
        <v>1102</v>
      </c>
      <c r="E17" s="39">
        <v>626</v>
      </c>
      <c r="F17" s="42">
        <v>333</v>
      </c>
      <c r="G17" s="72">
        <f t="shared" si="2"/>
        <v>0.4192377495462795</v>
      </c>
      <c r="H17" s="42">
        <f t="shared" si="0"/>
        <v>462</v>
      </c>
      <c r="I17" s="72">
        <f t="shared" si="3"/>
        <v>0.8798798798798799</v>
      </c>
      <c r="J17" s="42">
        <f t="shared" si="1"/>
        <v>293</v>
      </c>
      <c r="K17" s="142"/>
      <c r="L17" s="90">
        <v>626</v>
      </c>
      <c r="M17" s="113">
        <v>387</v>
      </c>
      <c r="N17" s="113">
        <v>268</v>
      </c>
      <c r="O17" s="113">
        <v>284</v>
      </c>
      <c r="P17" s="42">
        <v>1102</v>
      </c>
      <c r="Q17" s="39">
        <v>333</v>
      </c>
      <c r="R17" s="113">
        <v>271</v>
      </c>
      <c r="S17" s="113">
        <v>223</v>
      </c>
      <c r="T17" s="113">
        <v>275</v>
      </c>
      <c r="U17" s="42">
        <v>1076</v>
      </c>
      <c r="V17" s="90">
        <v>330</v>
      </c>
      <c r="W17" s="42">
        <v>263</v>
      </c>
      <c r="X17" s="113">
        <v>246</v>
      </c>
      <c r="Y17" s="113">
        <v>237</v>
      </c>
      <c r="Z17" s="3"/>
      <c r="AL17" s="3"/>
      <c r="AM17" s="3"/>
    </row>
    <row r="18" spans="2:39" ht="12.75" customHeight="1">
      <c r="B18" s="37" t="s">
        <v>31</v>
      </c>
      <c r="C18" s="39">
        <v>391</v>
      </c>
      <c r="D18" s="42">
        <v>-1786</v>
      </c>
      <c r="E18" s="39">
        <v>269</v>
      </c>
      <c r="F18" s="42">
        <v>-850</v>
      </c>
      <c r="G18" s="72">
        <f t="shared" si="2"/>
        <v>-1.2189249720044792</v>
      </c>
      <c r="H18" s="42">
        <f t="shared" si="0"/>
        <v>2177</v>
      </c>
      <c r="I18" s="72">
        <f t="shared" si="3"/>
        <v>-1.316470588235294</v>
      </c>
      <c r="J18" s="42">
        <f t="shared" si="1"/>
        <v>1119</v>
      </c>
      <c r="K18" s="142"/>
      <c r="L18" s="90">
        <v>269</v>
      </c>
      <c r="M18" s="113">
        <v>6</v>
      </c>
      <c r="N18" s="113">
        <v>100</v>
      </c>
      <c r="O18" s="113">
        <v>16</v>
      </c>
      <c r="P18" s="42">
        <v>-1786</v>
      </c>
      <c r="Q18" s="39">
        <v>-850</v>
      </c>
      <c r="R18" s="113">
        <v>-4</v>
      </c>
      <c r="S18" s="113">
        <v>-158</v>
      </c>
      <c r="T18" s="113">
        <v>-774</v>
      </c>
      <c r="U18" s="42">
        <v>-659</v>
      </c>
      <c r="V18" s="90">
        <v>-371</v>
      </c>
      <c r="W18" s="42">
        <v>-42</v>
      </c>
      <c r="X18" s="113">
        <v>-251</v>
      </c>
      <c r="Y18" s="113">
        <v>5</v>
      </c>
      <c r="AL18" s="3"/>
      <c r="AM18" s="3"/>
    </row>
    <row r="19" spans="2:39" ht="13.5" thickBot="1">
      <c r="B19" s="55" t="s">
        <v>32</v>
      </c>
      <c r="C19" s="56">
        <v>15593</v>
      </c>
      <c r="D19" s="58">
        <v>13009</v>
      </c>
      <c r="E19" s="56">
        <v>8201</v>
      </c>
      <c r="F19" s="58">
        <v>2324</v>
      </c>
      <c r="G19" s="114">
        <f t="shared" si="2"/>
        <v>0.1986317165039588</v>
      </c>
      <c r="H19" s="58">
        <f t="shared" si="0"/>
        <v>2584</v>
      </c>
      <c r="I19" s="114">
        <f t="shared" si="3"/>
        <v>2.528829604130809</v>
      </c>
      <c r="J19" s="58">
        <f t="shared" si="1"/>
        <v>5877</v>
      </c>
      <c r="K19" s="142"/>
      <c r="L19" s="56">
        <v>8201</v>
      </c>
      <c r="M19" s="58">
        <v>2198</v>
      </c>
      <c r="N19" s="58">
        <v>1663</v>
      </c>
      <c r="O19" s="58">
        <v>3393</v>
      </c>
      <c r="P19" s="58">
        <v>13009</v>
      </c>
      <c r="Q19" s="56">
        <v>2324</v>
      </c>
      <c r="R19" s="58">
        <v>1333</v>
      </c>
      <c r="S19" s="58">
        <v>7274</v>
      </c>
      <c r="T19" s="58">
        <v>2078</v>
      </c>
      <c r="U19" s="58">
        <v>5504</v>
      </c>
      <c r="V19" s="56">
        <v>1521</v>
      </c>
      <c r="W19" s="58">
        <v>803</v>
      </c>
      <c r="X19" s="58">
        <v>962</v>
      </c>
      <c r="Y19" s="58">
        <v>2218</v>
      </c>
      <c r="Z19" s="3"/>
      <c r="AL19" s="3"/>
      <c r="AM19" s="3"/>
    </row>
    <row r="20" spans="2:39" ht="12.75">
      <c r="B20" s="35" t="s">
        <v>33</v>
      </c>
      <c r="C20" s="39">
        <v>-4031</v>
      </c>
      <c r="D20" s="42">
        <v>-3424</v>
      </c>
      <c r="E20" s="39">
        <v>-1454</v>
      </c>
      <c r="F20" s="42">
        <v>-983</v>
      </c>
      <c r="G20" s="72">
        <f t="shared" si="2"/>
        <v>0.17727803738317757</v>
      </c>
      <c r="H20" s="42">
        <f t="shared" si="0"/>
        <v>-607</v>
      </c>
      <c r="I20" s="72">
        <f t="shared" si="3"/>
        <v>0.47914547304170907</v>
      </c>
      <c r="J20" s="42">
        <f t="shared" si="1"/>
        <v>-471</v>
      </c>
      <c r="K20" s="142"/>
      <c r="L20" s="39">
        <v>-1454</v>
      </c>
      <c r="M20" s="42">
        <v>-799</v>
      </c>
      <c r="N20" s="42">
        <v>-822</v>
      </c>
      <c r="O20" s="42">
        <v>-956</v>
      </c>
      <c r="P20" s="42">
        <v>-3424</v>
      </c>
      <c r="Q20" s="39">
        <v>-983</v>
      </c>
      <c r="R20" s="42">
        <v>-745</v>
      </c>
      <c r="S20" s="42">
        <v>-825</v>
      </c>
      <c r="T20" s="42">
        <v>-871</v>
      </c>
      <c r="U20" s="42">
        <v>-3056</v>
      </c>
      <c r="V20" s="39">
        <v>-921</v>
      </c>
      <c r="W20" s="42">
        <v>-669</v>
      </c>
      <c r="X20" s="42">
        <v>-677</v>
      </c>
      <c r="Y20" s="42">
        <v>-789</v>
      </c>
      <c r="AL20" s="3"/>
      <c r="AM20" s="3"/>
    </row>
    <row r="21" spans="2:39" ht="13.5" thickBot="1">
      <c r="B21" s="55" t="s">
        <v>34</v>
      </c>
      <c r="C21" s="56">
        <v>11562</v>
      </c>
      <c r="D21" s="58">
        <v>9585</v>
      </c>
      <c r="E21" s="56">
        <v>6747</v>
      </c>
      <c r="F21" s="58">
        <v>1341</v>
      </c>
      <c r="G21" s="114">
        <f t="shared" si="2"/>
        <v>0.20625978090766822</v>
      </c>
      <c r="H21" s="58">
        <f t="shared" si="0"/>
        <v>1977</v>
      </c>
      <c r="I21" s="114">
        <f t="shared" si="3"/>
        <v>4.031319910514541</v>
      </c>
      <c r="J21" s="58">
        <f t="shared" si="1"/>
        <v>5406</v>
      </c>
      <c r="K21" s="142"/>
      <c r="L21" s="56">
        <v>6747</v>
      </c>
      <c r="M21" s="58">
        <v>1399</v>
      </c>
      <c r="N21" s="58">
        <v>841</v>
      </c>
      <c r="O21" s="58">
        <v>2437</v>
      </c>
      <c r="P21" s="58">
        <v>9585</v>
      </c>
      <c r="Q21" s="56">
        <v>1341</v>
      </c>
      <c r="R21" s="58">
        <v>588</v>
      </c>
      <c r="S21" s="58">
        <v>6449</v>
      </c>
      <c r="T21" s="58">
        <v>1207</v>
      </c>
      <c r="U21" s="58">
        <v>2448</v>
      </c>
      <c r="V21" s="56">
        <v>600</v>
      </c>
      <c r="W21" s="58">
        <v>134</v>
      </c>
      <c r="X21" s="58">
        <v>285</v>
      </c>
      <c r="Y21" s="58">
        <v>1429</v>
      </c>
      <c r="Z21" s="3"/>
      <c r="AL21" s="3"/>
      <c r="AM21" s="3"/>
    </row>
    <row r="22" spans="2:39" ht="12.75">
      <c r="B22" s="38" t="s">
        <v>35</v>
      </c>
      <c r="C22" s="39">
        <v>-587</v>
      </c>
      <c r="D22" s="42">
        <v>35</v>
      </c>
      <c r="E22" s="39">
        <v>-465</v>
      </c>
      <c r="F22" s="42">
        <v>144</v>
      </c>
      <c r="G22" s="72">
        <f t="shared" si="2"/>
        <v>-17.771428571428572</v>
      </c>
      <c r="H22" s="42">
        <f t="shared" si="0"/>
        <v>-622</v>
      </c>
      <c r="I22" s="72">
        <f t="shared" si="3"/>
        <v>-4.229166666666667</v>
      </c>
      <c r="J22" s="42">
        <f t="shared" si="1"/>
        <v>-609</v>
      </c>
      <c r="K22" s="142"/>
      <c r="L22" s="39">
        <v>-465</v>
      </c>
      <c r="M22" s="42">
        <v>-35</v>
      </c>
      <c r="N22" s="42">
        <v>-30</v>
      </c>
      <c r="O22" s="42">
        <v>-57</v>
      </c>
      <c r="P22" s="42">
        <v>35</v>
      </c>
      <c r="Q22" s="39">
        <v>144</v>
      </c>
      <c r="R22" s="42">
        <v>12</v>
      </c>
      <c r="S22" s="42">
        <v>149</v>
      </c>
      <c r="T22" s="42">
        <v>-270</v>
      </c>
      <c r="U22" s="42">
        <v>-54</v>
      </c>
      <c r="V22" s="39">
        <v>10</v>
      </c>
      <c r="W22" s="42">
        <v>-77</v>
      </c>
      <c r="X22" s="42">
        <v>7</v>
      </c>
      <c r="Y22" s="42">
        <v>6</v>
      </c>
      <c r="AL22" s="3"/>
      <c r="AM22" s="3"/>
    </row>
    <row r="23" spans="2:39" ht="12.75" customHeight="1">
      <c r="B23" s="37" t="s">
        <v>36</v>
      </c>
      <c r="C23" s="39">
        <v>7</v>
      </c>
      <c r="D23" s="44">
        <v>-595</v>
      </c>
      <c r="E23" s="39">
        <v>-4</v>
      </c>
      <c r="F23" s="44">
        <v>0</v>
      </c>
      <c r="G23" s="72">
        <f t="shared" si="2"/>
        <v>-1.011764705882353</v>
      </c>
      <c r="H23" s="44">
        <f t="shared" si="0"/>
        <v>602</v>
      </c>
      <c r="I23" s="72"/>
      <c r="J23" s="44">
        <f t="shared" si="1"/>
        <v>-4</v>
      </c>
      <c r="K23" s="142"/>
      <c r="L23" s="39">
        <v>-4</v>
      </c>
      <c r="M23" s="42">
        <v>5</v>
      </c>
      <c r="N23" s="42">
        <v>6</v>
      </c>
      <c r="O23" s="42">
        <v>0</v>
      </c>
      <c r="P23" s="42">
        <v>-595</v>
      </c>
      <c r="Q23" s="39">
        <v>0</v>
      </c>
      <c r="R23" s="42">
        <v>-387</v>
      </c>
      <c r="S23" s="42">
        <v>-217</v>
      </c>
      <c r="T23" s="42">
        <v>9</v>
      </c>
      <c r="U23" s="42">
        <v>-235</v>
      </c>
      <c r="V23" s="39">
        <v>-270</v>
      </c>
      <c r="W23" s="42">
        <v>9</v>
      </c>
      <c r="X23" s="42">
        <v>14</v>
      </c>
      <c r="Y23" s="42">
        <v>12</v>
      </c>
      <c r="Z23" s="3"/>
      <c r="AL23" s="3"/>
      <c r="AM23" s="3"/>
    </row>
    <row r="24" spans="2:39" ht="13.5" thickBot="1">
      <c r="B24" s="55" t="s">
        <v>37</v>
      </c>
      <c r="C24" s="56">
        <v>10982</v>
      </c>
      <c r="D24" s="58">
        <v>9025</v>
      </c>
      <c r="E24" s="56">
        <v>6278</v>
      </c>
      <c r="F24" s="58">
        <v>1485</v>
      </c>
      <c r="G24" s="114">
        <f t="shared" si="2"/>
        <v>0.2168421052631579</v>
      </c>
      <c r="H24" s="58">
        <f t="shared" si="0"/>
        <v>1957</v>
      </c>
      <c r="I24" s="114">
        <f t="shared" si="3"/>
        <v>3.2276094276094276</v>
      </c>
      <c r="J24" s="58">
        <f t="shared" si="1"/>
        <v>4793</v>
      </c>
      <c r="K24" s="142"/>
      <c r="L24" s="56">
        <v>6278</v>
      </c>
      <c r="M24" s="58">
        <v>1369</v>
      </c>
      <c r="N24" s="58">
        <v>817</v>
      </c>
      <c r="O24" s="58">
        <v>2380</v>
      </c>
      <c r="P24" s="58">
        <v>9025</v>
      </c>
      <c r="Q24" s="56">
        <v>1485</v>
      </c>
      <c r="R24" s="58">
        <v>213</v>
      </c>
      <c r="S24" s="58">
        <v>6381</v>
      </c>
      <c r="T24" s="58">
        <v>946</v>
      </c>
      <c r="U24" s="58">
        <v>2159</v>
      </c>
      <c r="V24" s="56">
        <v>340</v>
      </c>
      <c r="W24" s="58">
        <v>66</v>
      </c>
      <c r="X24" s="58">
        <v>306</v>
      </c>
      <c r="Y24" s="58">
        <v>1447</v>
      </c>
      <c r="AL24" s="3"/>
      <c r="AM24" s="3"/>
    </row>
    <row r="25" spans="2:39" ht="12.75">
      <c r="B25" s="35" t="s">
        <v>38</v>
      </c>
      <c r="C25" s="39">
        <v>-4968</v>
      </c>
      <c r="D25" s="42">
        <v>-1685</v>
      </c>
      <c r="E25" s="39">
        <v>-3363</v>
      </c>
      <c r="F25" s="42">
        <v>-181</v>
      </c>
      <c r="G25" s="72">
        <f t="shared" si="2"/>
        <v>1.9483679525222553</v>
      </c>
      <c r="H25" s="42">
        <f t="shared" si="0"/>
        <v>-3283</v>
      </c>
      <c r="I25" s="72">
        <f t="shared" si="3"/>
        <v>17.58011049723757</v>
      </c>
      <c r="J25" s="42">
        <f t="shared" si="1"/>
        <v>-3182</v>
      </c>
      <c r="K25" s="142"/>
      <c r="L25" s="39">
        <v>-3363</v>
      </c>
      <c r="M25" s="42">
        <v>-703</v>
      </c>
      <c r="N25" s="42">
        <v>-242</v>
      </c>
      <c r="O25" s="42">
        <v>-633</v>
      </c>
      <c r="P25" s="42">
        <v>-1685</v>
      </c>
      <c r="Q25" s="39">
        <v>-181</v>
      </c>
      <c r="R25" s="42">
        <v>-97</v>
      </c>
      <c r="S25" s="42">
        <v>-1240</v>
      </c>
      <c r="T25" s="42">
        <v>-167</v>
      </c>
      <c r="U25" s="42">
        <v>-788</v>
      </c>
      <c r="V25" s="39">
        <v>-315</v>
      </c>
      <c r="W25" s="42">
        <v>-52</v>
      </c>
      <c r="X25" s="42">
        <v>-74</v>
      </c>
      <c r="Y25" s="42">
        <v>-347</v>
      </c>
      <c r="AL25" s="3"/>
      <c r="AM25" s="3"/>
    </row>
    <row r="26" spans="2:39" ht="13.5" thickBot="1">
      <c r="B26" s="55" t="s">
        <v>39</v>
      </c>
      <c r="C26" s="56">
        <v>6014</v>
      </c>
      <c r="D26" s="58">
        <v>7340</v>
      </c>
      <c r="E26" s="56">
        <v>2915</v>
      </c>
      <c r="F26" s="58">
        <v>1304</v>
      </c>
      <c r="G26" s="114">
        <f t="shared" si="2"/>
        <v>-0.18065395095367848</v>
      </c>
      <c r="H26" s="58">
        <f t="shared" si="0"/>
        <v>-1326</v>
      </c>
      <c r="I26" s="114">
        <f t="shared" si="3"/>
        <v>1.2354294478527608</v>
      </c>
      <c r="J26" s="58">
        <f t="shared" si="1"/>
        <v>1611</v>
      </c>
      <c r="K26" s="142"/>
      <c r="L26" s="56">
        <v>2915</v>
      </c>
      <c r="M26" s="58">
        <v>666</v>
      </c>
      <c r="N26" s="58">
        <v>575</v>
      </c>
      <c r="O26" s="58">
        <v>1747</v>
      </c>
      <c r="P26" s="58">
        <v>7340</v>
      </c>
      <c r="Q26" s="56">
        <v>1304</v>
      </c>
      <c r="R26" s="58">
        <v>116</v>
      </c>
      <c r="S26" s="58">
        <v>5141</v>
      </c>
      <c r="T26" s="58">
        <v>779</v>
      </c>
      <c r="U26" s="58">
        <v>1371</v>
      </c>
      <c r="V26" s="56">
        <v>25</v>
      </c>
      <c r="W26" s="58">
        <v>14</v>
      </c>
      <c r="X26" s="58">
        <v>232</v>
      </c>
      <c r="Y26" s="58">
        <v>1100</v>
      </c>
      <c r="AA26" s="3"/>
      <c r="AB26" s="3"/>
      <c r="AC26" s="3"/>
      <c r="AD26" s="3"/>
      <c r="AE26" s="3"/>
      <c r="AF26" s="3"/>
      <c r="AG26" s="3"/>
      <c r="AH26" s="3"/>
      <c r="AI26" s="3"/>
      <c r="AK26" s="3"/>
      <c r="AL26" s="3"/>
      <c r="AM26" s="3"/>
    </row>
    <row r="27" spans="2:39" s="78" customFormat="1" ht="15">
      <c r="B27" s="130"/>
      <c r="C27" s="61"/>
      <c r="D27" s="130"/>
      <c r="E27" s="43"/>
      <c r="F27" s="96"/>
      <c r="G27" s="96"/>
      <c r="H27" s="96"/>
      <c r="I27" s="89"/>
      <c r="J27" s="59"/>
      <c r="K27" s="142"/>
      <c r="L27" s="142"/>
      <c r="M27" s="131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77"/>
      <c r="AA27" s="79"/>
      <c r="AB27" s="79"/>
      <c r="AC27" s="79"/>
      <c r="AD27" s="79"/>
      <c r="AE27" s="79"/>
      <c r="AF27" s="79"/>
      <c r="AG27" s="79"/>
      <c r="AH27" s="79"/>
      <c r="AI27" s="79"/>
      <c r="AK27" s="79"/>
      <c r="AL27" s="79"/>
      <c r="AM27" s="79"/>
    </row>
    <row r="28" spans="2:39" ht="12.75">
      <c r="B28" s="88"/>
      <c r="C28" s="107"/>
      <c r="D28" s="116"/>
      <c r="E28" s="43"/>
      <c r="F28" s="92"/>
      <c r="G28" s="92"/>
      <c r="H28" s="92"/>
      <c r="I28" s="43"/>
      <c r="J28" s="43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AA28" s="3"/>
      <c r="AB28" s="3"/>
      <c r="AC28" s="3"/>
      <c r="AD28" s="3"/>
      <c r="AE28" s="3"/>
      <c r="AF28" s="3"/>
      <c r="AG28" s="3"/>
      <c r="AH28" s="3"/>
      <c r="AI28" s="3"/>
      <c r="AK28" s="3"/>
      <c r="AL28" s="3"/>
      <c r="AM28" s="3"/>
    </row>
    <row r="29" spans="2:39" ht="54.75" customHeight="1">
      <c r="B29" s="88" t="s">
        <v>40</v>
      </c>
      <c r="C29" s="88"/>
      <c r="D29" s="88"/>
      <c r="E29" s="43"/>
      <c r="F29" s="92"/>
      <c r="G29" s="92"/>
      <c r="H29" s="92"/>
      <c r="I29" s="43"/>
      <c r="J29" s="43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AA29" s="3"/>
      <c r="AB29" s="3"/>
      <c r="AC29" s="3"/>
      <c r="AD29" s="3"/>
      <c r="AE29" s="3"/>
      <c r="AF29" s="3"/>
      <c r="AG29" s="3"/>
      <c r="AH29" s="3"/>
      <c r="AI29" s="3"/>
      <c r="AK29" s="3"/>
      <c r="AL29" s="3"/>
      <c r="AM29" s="3"/>
    </row>
    <row r="30" spans="2:27" s="78" customFormat="1" ht="12.75" customHeight="1">
      <c r="B30" s="128"/>
      <c r="C30" s="1"/>
      <c r="D30" s="1"/>
      <c r="E30" s="120"/>
      <c r="F30" s="92"/>
      <c r="G30" s="92"/>
      <c r="H30" s="92"/>
      <c r="I30" s="1"/>
      <c r="J30" s="1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6"/>
      <c r="Y30" s="46"/>
      <c r="Z30" s="1"/>
      <c r="AA30" s="1"/>
    </row>
    <row r="31" spans="2:5" ht="12.75">
      <c r="B31" s="128"/>
      <c r="C31" s="88"/>
      <c r="D31" s="88"/>
      <c r="E31" s="2"/>
    </row>
    <row r="32" spans="2:10" ht="12.75" customHeight="1">
      <c r="B32" s="78"/>
      <c r="E32" s="2"/>
      <c r="F32" s="2"/>
      <c r="G32" s="2"/>
      <c r="H32" s="2"/>
      <c r="I32" s="2"/>
      <c r="J32" s="2"/>
    </row>
    <row r="33" spans="2:5" ht="12.75">
      <c r="B33" s="128"/>
      <c r="C33" s="88"/>
      <c r="D33" s="88"/>
      <c r="E33" s="2"/>
    </row>
    <row r="34" spans="5:21" ht="12.75">
      <c r="E34" s="2"/>
      <c r="N34" s="2"/>
      <c r="O34" s="2"/>
      <c r="P34" s="2"/>
      <c r="Q34" s="2"/>
      <c r="R34" s="2"/>
      <c r="S34" s="2"/>
      <c r="T34" s="2"/>
      <c r="U34" s="2"/>
    </row>
    <row r="35" spans="2:5" ht="12.75">
      <c r="B35" s="88"/>
      <c r="E35" s="2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10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" customWidth="1"/>
    <col min="5" max="6" width="20.7109375" style="2" customWidth="1"/>
    <col min="7" max="22" width="17.7109375" style="1" customWidth="1"/>
    <col min="23" max="27" width="17.7109375" style="1" hidden="1" customWidth="1"/>
    <col min="28" max="16384" width="9.140625" style="1" customWidth="1"/>
  </cols>
  <sheetData>
    <row r="1" spans="2:6" ht="15.75" customHeight="1">
      <c r="B1" s="50"/>
      <c r="C1" s="50"/>
      <c r="D1" s="50"/>
      <c r="E1" s="34"/>
      <c r="F1" s="34"/>
    </row>
    <row r="2" spans="2:6" ht="12.75">
      <c r="B2" s="2"/>
      <c r="E2" s="1"/>
      <c r="F2" s="1"/>
    </row>
    <row r="3" spans="2:18" ht="75.75" customHeight="1">
      <c r="B3" s="60" t="s">
        <v>46</v>
      </c>
      <c r="C3" s="141" t="s">
        <v>47</v>
      </c>
      <c r="D3" s="141" t="s">
        <v>48</v>
      </c>
      <c r="E3" s="54" t="s">
        <v>49</v>
      </c>
      <c r="F3" s="54" t="s">
        <v>50</v>
      </c>
      <c r="H3" s="48"/>
      <c r="M3" s="3"/>
      <c r="N3" s="3"/>
      <c r="O3" s="3"/>
      <c r="P3" s="3"/>
      <c r="Q3" s="3"/>
      <c r="R3" s="3"/>
    </row>
    <row r="4" spans="2:18" ht="12" customHeight="1">
      <c r="B4" s="49"/>
      <c r="C4" s="73" t="s">
        <v>41</v>
      </c>
      <c r="D4" s="73" t="s">
        <v>41</v>
      </c>
      <c r="E4" s="71" t="s">
        <v>0</v>
      </c>
      <c r="F4" s="71" t="s">
        <v>41</v>
      </c>
      <c r="M4" s="3"/>
      <c r="N4" s="3"/>
      <c r="O4" s="3"/>
      <c r="P4" s="3"/>
      <c r="Q4" s="3"/>
      <c r="R4" s="3"/>
    </row>
    <row r="5" spans="2:18" ht="12" customHeight="1" thickBot="1">
      <c r="B5" s="74"/>
      <c r="C5" s="75"/>
      <c r="D5" s="75"/>
      <c r="E5" s="76"/>
      <c r="F5" s="76"/>
      <c r="M5" s="3"/>
      <c r="N5" s="3"/>
      <c r="O5" s="3"/>
      <c r="P5" s="3"/>
      <c r="Q5" s="3"/>
      <c r="R5" s="3"/>
    </row>
    <row r="6" spans="2:6" ht="12.75">
      <c r="B6" s="61" t="s">
        <v>51</v>
      </c>
      <c r="C6" s="39"/>
      <c r="D6" s="39"/>
      <c r="E6" s="72"/>
      <c r="F6" s="42"/>
    </row>
    <row r="7" spans="2:7" ht="12.75">
      <c r="B7" s="36" t="s">
        <v>52</v>
      </c>
      <c r="C7" s="39">
        <v>50192</v>
      </c>
      <c r="D7" s="39">
        <v>42565</v>
      </c>
      <c r="E7" s="45">
        <f aca="true" t="shared" si="0" ref="E7:E13">_xlfn.IFERROR(C7/D7-1,"")</f>
        <v>0.17918477622459772</v>
      </c>
      <c r="F7" s="42">
        <f aca="true" t="shared" si="1" ref="F7:F13">C7-D7</f>
        <v>7627</v>
      </c>
      <c r="G7" s="18"/>
    </row>
    <row r="8" spans="2:31" ht="12.75">
      <c r="B8" s="36" t="s">
        <v>53</v>
      </c>
      <c r="C8" s="39">
        <v>1826</v>
      </c>
      <c r="D8" s="39">
        <v>693</v>
      </c>
      <c r="E8" s="45">
        <f t="shared" si="0"/>
        <v>1.6349206349206349</v>
      </c>
      <c r="F8" s="42">
        <f t="shared" si="1"/>
        <v>1133</v>
      </c>
      <c r="M8" s="3"/>
      <c r="N8" s="3"/>
      <c r="O8" s="3"/>
      <c r="P8" s="3"/>
      <c r="Q8" s="3"/>
      <c r="R8" s="3"/>
      <c r="AE8" s="3"/>
    </row>
    <row r="9" spans="2:31" ht="12.75">
      <c r="B9" s="36" t="s">
        <v>54</v>
      </c>
      <c r="C9" s="39">
        <v>1494</v>
      </c>
      <c r="D9" s="39">
        <v>42</v>
      </c>
      <c r="E9" s="45">
        <f t="shared" si="0"/>
        <v>34.57142857142857</v>
      </c>
      <c r="F9" s="42">
        <f t="shared" si="1"/>
        <v>1452</v>
      </c>
      <c r="AE9" s="3"/>
    </row>
    <row r="10" spans="2:31" ht="12.75">
      <c r="B10" s="36" t="s">
        <v>55</v>
      </c>
      <c r="C10" s="39">
        <v>984</v>
      </c>
      <c r="D10" s="39">
        <v>966</v>
      </c>
      <c r="E10" s="45">
        <f t="shared" si="0"/>
        <v>0.01863354037267073</v>
      </c>
      <c r="F10" s="42">
        <f t="shared" si="1"/>
        <v>18</v>
      </c>
      <c r="G10" s="18"/>
      <c r="AE10" s="3"/>
    </row>
    <row r="11" spans="2:31" ht="12.75">
      <c r="B11" s="36" t="s">
        <v>56</v>
      </c>
      <c r="C11" s="39">
        <v>1396</v>
      </c>
      <c r="D11" s="39">
        <v>143</v>
      </c>
      <c r="E11" s="45">
        <f t="shared" si="0"/>
        <v>8.762237762237762</v>
      </c>
      <c r="F11" s="42">
        <f t="shared" si="1"/>
        <v>1253</v>
      </c>
      <c r="G11" s="3"/>
      <c r="AE11" s="3"/>
    </row>
    <row r="12" spans="2:31" ht="12.75">
      <c r="B12" s="36" t="s">
        <v>57</v>
      </c>
      <c r="C12" s="39">
        <v>1588</v>
      </c>
      <c r="D12" s="39">
        <v>1834</v>
      </c>
      <c r="E12" s="45">
        <f t="shared" si="0"/>
        <v>-0.13413304252998914</v>
      </c>
      <c r="F12" s="42">
        <f t="shared" si="1"/>
        <v>-246</v>
      </c>
      <c r="G12" s="18"/>
      <c r="M12" s="3"/>
      <c r="N12" s="3"/>
      <c r="O12" s="3"/>
      <c r="P12" s="3"/>
      <c r="Q12" s="3"/>
      <c r="R12" s="3"/>
      <c r="AD12" s="3"/>
      <c r="AE12" s="3"/>
    </row>
    <row r="13" spans="2:31" ht="13.5" thickBot="1">
      <c r="B13" s="55" t="s">
        <v>58</v>
      </c>
      <c r="C13" s="56">
        <v>57480</v>
      </c>
      <c r="D13" s="56">
        <v>46243</v>
      </c>
      <c r="E13" s="57">
        <f t="shared" si="0"/>
        <v>0.24299894038016556</v>
      </c>
      <c r="F13" s="58">
        <f t="shared" si="1"/>
        <v>11237</v>
      </c>
      <c r="G13" s="18"/>
      <c r="AD13" s="3"/>
      <c r="AE13" s="3"/>
    </row>
    <row r="14" spans="2:31" ht="12.75">
      <c r="B14" s="36" t="s">
        <v>59</v>
      </c>
      <c r="C14" s="39">
        <v>8235</v>
      </c>
      <c r="D14" s="39">
        <v>2684</v>
      </c>
      <c r="E14" s="45">
        <f aca="true" t="shared" si="2" ref="E14:E49">_xlfn.IFERROR(C14/D14-1,"")</f>
        <v>2.0681818181818183</v>
      </c>
      <c r="F14" s="42">
        <f aca="true" t="shared" si="3" ref="F14:F49">C14-D14</f>
        <v>5551</v>
      </c>
      <c r="G14" s="18"/>
      <c r="AD14" s="3"/>
      <c r="AE14" s="3"/>
    </row>
    <row r="15" spans="2:31" ht="12.75">
      <c r="B15" s="36" t="s">
        <v>60</v>
      </c>
      <c r="C15" s="39">
        <v>16462</v>
      </c>
      <c r="D15" s="39">
        <v>5288</v>
      </c>
      <c r="E15" s="45">
        <f t="shared" si="2"/>
        <v>2.113086232980333</v>
      </c>
      <c r="F15" s="42">
        <f t="shared" si="3"/>
        <v>11174</v>
      </c>
      <c r="G15" s="18"/>
      <c r="M15" s="3"/>
      <c r="N15" s="3"/>
      <c r="O15" s="3"/>
      <c r="P15" s="3"/>
      <c r="Q15" s="3"/>
      <c r="R15" s="3"/>
      <c r="AD15" s="3"/>
      <c r="AE15" s="3"/>
    </row>
    <row r="16" spans="2:31" ht="12.75">
      <c r="B16" s="36" t="s">
        <v>56</v>
      </c>
      <c r="C16" s="39">
        <v>7572</v>
      </c>
      <c r="D16" s="39">
        <v>1310</v>
      </c>
      <c r="E16" s="45">
        <f t="shared" si="2"/>
        <v>4.780152671755725</v>
      </c>
      <c r="F16" s="42">
        <f t="shared" si="3"/>
        <v>6262</v>
      </c>
      <c r="G16" s="18"/>
      <c r="AD16" s="3"/>
      <c r="AE16" s="3"/>
    </row>
    <row r="17" spans="2:31" ht="12.75">
      <c r="B17" s="36" t="s">
        <v>57</v>
      </c>
      <c r="C17" s="39">
        <v>336</v>
      </c>
      <c r="D17" s="39">
        <v>217</v>
      </c>
      <c r="E17" s="45">
        <f t="shared" si="2"/>
        <v>0.5483870967741935</v>
      </c>
      <c r="F17" s="42">
        <f t="shared" si="3"/>
        <v>119</v>
      </c>
      <c r="M17" s="3"/>
      <c r="N17" s="3"/>
      <c r="O17" s="3"/>
      <c r="P17" s="3"/>
      <c r="Q17" s="3"/>
      <c r="R17" s="3"/>
      <c r="AD17" s="3"/>
      <c r="AE17" s="3"/>
    </row>
    <row r="18" spans="2:31" ht="12.75">
      <c r="B18" s="36" t="s">
        <v>61</v>
      </c>
      <c r="C18" s="39">
        <v>11410</v>
      </c>
      <c r="D18" s="39">
        <v>7098</v>
      </c>
      <c r="E18" s="45">
        <f t="shared" si="2"/>
        <v>0.6074950690335306</v>
      </c>
      <c r="F18" s="42">
        <f t="shared" si="3"/>
        <v>4312</v>
      </c>
      <c r="G18" s="18"/>
      <c r="AD18" s="3"/>
      <c r="AE18" s="3"/>
    </row>
    <row r="19" spans="2:31" ht="12.75">
      <c r="B19" s="36" t="s">
        <v>62</v>
      </c>
      <c r="C19" s="39">
        <v>81</v>
      </c>
      <c r="D19" s="39">
        <v>31</v>
      </c>
      <c r="E19" s="45">
        <f t="shared" si="2"/>
        <v>1.6129032258064515</v>
      </c>
      <c r="F19" s="42">
        <f t="shared" si="3"/>
        <v>50</v>
      </c>
      <c r="M19" s="3"/>
      <c r="N19" s="3"/>
      <c r="O19" s="3"/>
      <c r="P19" s="3"/>
      <c r="Q19" s="3"/>
      <c r="R19" s="3"/>
      <c r="AD19" s="3"/>
      <c r="AE19" s="3"/>
    </row>
    <row r="20" spans="2:31" ht="13.5" thickBot="1">
      <c r="B20" s="55" t="s">
        <v>63</v>
      </c>
      <c r="C20" s="56">
        <v>44096</v>
      </c>
      <c r="D20" s="56">
        <v>16628</v>
      </c>
      <c r="E20" s="57">
        <f t="shared" si="2"/>
        <v>1.6519124368535003</v>
      </c>
      <c r="F20" s="58">
        <f t="shared" si="3"/>
        <v>27468</v>
      </c>
      <c r="G20" s="18"/>
      <c r="AD20" s="3"/>
      <c r="AE20" s="3"/>
    </row>
    <row r="21" spans="2:31" ht="12.75">
      <c r="B21" s="61" t="s">
        <v>64</v>
      </c>
      <c r="C21" s="62">
        <v>101576</v>
      </c>
      <c r="D21" s="62">
        <v>62871</v>
      </c>
      <c r="E21" s="63">
        <f>_xlfn.IFERROR(C21/D21-1,"")</f>
        <v>0.6156256461643683</v>
      </c>
      <c r="F21" s="59">
        <f>C21-D21</f>
        <v>38705</v>
      </c>
      <c r="G21" s="18"/>
      <c r="M21" s="3"/>
      <c r="N21" s="3"/>
      <c r="O21" s="3"/>
      <c r="P21" s="3"/>
      <c r="Q21" s="3"/>
      <c r="R21" s="3"/>
      <c r="AD21" s="3"/>
      <c r="AE21" s="3"/>
    </row>
    <row r="22" spans="2:31" ht="12.75">
      <c r="B22" s="61"/>
      <c r="C22" s="39"/>
      <c r="D22" s="39"/>
      <c r="E22" s="45"/>
      <c r="F22" s="42"/>
      <c r="G22" s="18"/>
      <c r="M22" s="3"/>
      <c r="N22" s="3"/>
      <c r="O22" s="3"/>
      <c r="P22" s="3"/>
      <c r="Q22" s="3"/>
      <c r="R22" s="3"/>
      <c r="AD22" s="3"/>
      <c r="AE22" s="3"/>
    </row>
    <row r="23" spans="2:31" ht="12.75">
      <c r="B23" s="61" t="s">
        <v>65</v>
      </c>
      <c r="C23" s="39"/>
      <c r="D23" s="39"/>
      <c r="E23" s="45"/>
      <c r="F23" s="42"/>
      <c r="AD23" s="3"/>
      <c r="AE23" s="3"/>
    </row>
    <row r="24" spans="2:31" ht="12.75">
      <c r="B24" s="36" t="s">
        <v>66</v>
      </c>
      <c r="C24" s="39">
        <v>7518</v>
      </c>
      <c r="D24" s="39">
        <v>7518</v>
      </c>
      <c r="E24" s="45">
        <f t="shared" si="2"/>
        <v>0</v>
      </c>
      <c r="F24" s="42">
        <f t="shared" si="3"/>
        <v>0</v>
      </c>
      <c r="G24" s="18"/>
      <c r="S24" s="3"/>
      <c r="T24" s="3"/>
      <c r="U24" s="3"/>
      <c r="V24" s="3"/>
      <c r="W24" s="3"/>
      <c r="X24" s="3"/>
      <c r="Y24" s="3"/>
      <c r="Z24" s="3"/>
      <c r="AA24" s="3"/>
      <c r="AC24" s="3"/>
      <c r="AD24" s="3"/>
      <c r="AE24" s="3"/>
    </row>
    <row r="25" spans="2:6" ht="12.75">
      <c r="B25" s="66" t="s">
        <v>67</v>
      </c>
      <c r="C25" s="39">
        <v>-4598</v>
      </c>
      <c r="D25" s="39">
        <v>-16</v>
      </c>
      <c r="E25" s="45">
        <f>_xlfn.IFERROR(C25/D25-1,"")</f>
        <v>286.375</v>
      </c>
      <c r="F25" s="42">
        <f>C25-D25</f>
        <v>-4582</v>
      </c>
    </row>
    <row r="26" spans="2:6" ht="12.75">
      <c r="B26" s="66" t="s">
        <v>68</v>
      </c>
      <c r="C26" s="39">
        <v>-281</v>
      </c>
      <c r="D26" s="39">
        <v>-315</v>
      </c>
      <c r="E26" s="45">
        <f>_xlfn.IFERROR(C26/D26-1,"")</f>
        <v>-0.10793650793650789</v>
      </c>
      <c r="F26" s="42">
        <f>C26-D26</f>
        <v>34</v>
      </c>
    </row>
    <row r="27" spans="2:7" ht="12.75">
      <c r="B27" s="66" t="s">
        <v>69</v>
      </c>
      <c r="C27" s="39">
        <v>41740</v>
      </c>
      <c r="D27" s="39">
        <v>36939</v>
      </c>
      <c r="E27" s="45">
        <f t="shared" si="2"/>
        <v>0.12997103332521176</v>
      </c>
      <c r="F27" s="42">
        <f t="shared" si="3"/>
        <v>4801</v>
      </c>
      <c r="G27" s="18"/>
    </row>
    <row r="28" spans="2:7" ht="12.75">
      <c r="B28" s="66" t="s">
        <v>70</v>
      </c>
      <c r="C28" s="39">
        <v>44379</v>
      </c>
      <c r="D28" s="39">
        <v>44126</v>
      </c>
      <c r="E28" s="45">
        <f t="shared" si="2"/>
        <v>0.005733581108643415</v>
      </c>
      <c r="F28" s="42">
        <f t="shared" si="3"/>
        <v>253</v>
      </c>
      <c r="G28" s="3"/>
    </row>
    <row r="29" spans="2:6" ht="12.75">
      <c r="B29" s="36" t="s">
        <v>71</v>
      </c>
      <c r="C29" s="39">
        <v>0</v>
      </c>
      <c r="D29" s="39">
        <v>-1</v>
      </c>
      <c r="E29" s="45">
        <f t="shared" si="2"/>
        <v>-1</v>
      </c>
      <c r="F29" s="42">
        <f t="shared" si="3"/>
        <v>1</v>
      </c>
    </row>
    <row r="30" spans="2:7" ht="13.5" thickBot="1">
      <c r="B30" s="55" t="s">
        <v>72</v>
      </c>
      <c r="C30" s="56">
        <v>44379</v>
      </c>
      <c r="D30" s="56">
        <v>44125</v>
      </c>
      <c r="E30" s="57">
        <f t="shared" si="2"/>
        <v>0.0057563739376771395</v>
      </c>
      <c r="F30" s="58">
        <f t="shared" si="3"/>
        <v>254</v>
      </c>
      <c r="G30" s="18"/>
    </row>
    <row r="31" spans="2:7" ht="12.75">
      <c r="B31" s="36" t="s">
        <v>73</v>
      </c>
      <c r="C31" s="39">
        <v>4489</v>
      </c>
      <c r="D31" s="39">
        <v>3859</v>
      </c>
      <c r="E31" s="45">
        <f t="shared" si="2"/>
        <v>0.16325472920445705</v>
      </c>
      <c r="F31" s="42">
        <f t="shared" si="3"/>
        <v>630</v>
      </c>
      <c r="G31" s="18"/>
    </row>
    <row r="32" spans="2:6" ht="12.75">
      <c r="B32" s="66" t="s">
        <v>56</v>
      </c>
      <c r="C32" s="39">
        <v>4867</v>
      </c>
      <c r="D32" s="39">
        <v>285</v>
      </c>
      <c r="E32" s="45">
        <f t="shared" si="2"/>
        <v>16.07719298245614</v>
      </c>
      <c r="F32" s="42">
        <f>C32-D32</f>
        <v>4582</v>
      </c>
    </row>
    <row r="33" spans="2:6" ht="12.75">
      <c r="B33" s="36" t="s">
        <v>74</v>
      </c>
      <c r="C33" s="39">
        <v>933</v>
      </c>
      <c r="D33" s="39">
        <v>1046</v>
      </c>
      <c r="E33" s="45">
        <f t="shared" si="2"/>
        <v>-0.10803059273422566</v>
      </c>
      <c r="F33" s="42">
        <f t="shared" si="3"/>
        <v>-113</v>
      </c>
    </row>
    <row r="34" spans="2:7" ht="12.75">
      <c r="B34" s="80" t="s">
        <v>75</v>
      </c>
      <c r="C34" s="39">
        <v>3161</v>
      </c>
      <c r="D34" s="39">
        <v>3241</v>
      </c>
      <c r="E34" s="45">
        <f t="shared" si="2"/>
        <v>-0.02468373958654735</v>
      </c>
      <c r="F34" s="42">
        <f t="shared" si="3"/>
        <v>-80</v>
      </c>
      <c r="G34" s="18"/>
    </row>
    <row r="35" spans="2:6" ht="12.75">
      <c r="B35" s="36" t="s">
        <v>76</v>
      </c>
      <c r="C35" s="39">
        <v>260</v>
      </c>
      <c r="D35" s="39">
        <v>135</v>
      </c>
      <c r="E35" s="45">
        <f t="shared" si="2"/>
        <v>0.9259259259259258</v>
      </c>
      <c r="F35" s="42">
        <f t="shared" si="3"/>
        <v>125</v>
      </c>
    </row>
    <row r="36" spans="2:6" ht="12.75">
      <c r="B36" s="36" t="s">
        <v>77</v>
      </c>
      <c r="C36" s="39">
        <v>695</v>
      </c>
      <c r="D36" s="39">
        <v>695</v>
      </c>
      <c r="E36" s="45">
        <f t="shared" si="2"/>
        <v>0</v>
      </c>
      <c r="F36" s="42">
        <f t="shared" si="3"/>
        <v>0</v>
      </c>
    </row>
    <row r="37" spans="2:7" ht="12.75">
      <c r="B37" s="36" t="s">
        <v>78</v>
      </c>
      <c r="C37" s="39">
        <v>5572</v>
      </c>
      <c r="D37" s="39">
        <v>2228</v>
      </c>
      <c r="E37" s="45">
        <f t="shared" si="2"/>
        <v>1.5008976660682225</v>
      </c>
      <c r="F37" s="42">
        <f t="shared" si="3"/>
        <v>3344</v>
      </c>
      <c r="G37" s="18"/>
    </row>
    <row r="38" spans="2:6" ht="12.75">
      <c r="B38" s="36" t="s">
        <v>79</v>
      </c>
      <c r="C38" s="39">
        <v>130</v>
      </c>
      <c r="D38" s="39">
        <v>177</v>
      </c>
      <c r="E38" s="45">
        <f t="shared" si="2"/>
        <v>-0.2655367231638418</v>
      </c>
      <c r="F38" s="42">
        <f t="shared" si="3"/>
        <v>-47</v>
      </c>
    </row>
    <row r="39" spans="2:7" ht="13.5" thickBot="1">
      <c r="B39" s="55" t="s">
        <v>80</v>
      </c>
      <c r="C39" s="56">
        <v>20107</v>
      </c>
      <c r="D39" s="56">
        <v>11666</v>
      </c>
      <c r="E39" s="57">
        <f t="shared" si="2"/>
        <v>0.7235556317503857</v>
      </c>
      <c r="F39" s="58">
        <f t="shared" si="3"/>
        <v>8441</v>
      </c>
      <c r="G39" s="18"/>
    </row>
    <row r="40" spans="2:6" ht="12.75">
      <c r="B40" s="36" t="s">
        <v>73</v>
      </c>
      <c r="C40" s="39">
        <v>10148</v>
      </c>
      <c r="D40" s="39">
        <v>325</v>
      </c>
      <c r="E40" s="45">
        <f>_xlfn.IFERROR(C40/D40-1,"")</f>
        <v>30.224615384615383</v>
      </c>
      <c r="F40" s="42">
        <f>C40-D40</f>
        <v>9823</v>
      </c>
    </row>
    <row r="41" spans="2:7" ht="12.75">
      <c r="B41" s="36" t="s">
        <v>56</v>
      </c>
      <c r="C41" s="39">
        <v>10164</v>
      </c>
      <c r="D41" s="39">
        <v>1113</v>
      </c>
      <c r="E41" s="45">
        <f t="shared" si="2"/>
        <v>8.132075471698114</v>
      </c>
      <c r="F41" s="42">
        <f t="shared" si="3"/>
        <v>9051</v>
      </c>
      <c r="G41" s="18"/>
    </row>
    <row r="42" spans="2:7" ht="12.75">
      <c r="B42" s="36" t="s">
        <v>81</v>
      </c>
      <c r="C42" s="39">
        <v>12924</v>
      </c>
      <c r="D42" s="39">
        <v>3297</v>
      </c>
      <c r="E42" s="45">
        <f>_xlfn.IFERROR(C42/D42-1,"")</f>
        <v>2.9199272065514106</v>
      </c>
      <c r="F42" s="42">
        <f>C42-D42</f>
        <v>9627</v>
      </c>
      <c r="G42" s="18"/>
    </row>
    <row r="43" spans="2:6" ht="12.75">
      <c r="B43" s="36" t="s">
        <v>74</v>
      </c>
      <c r="C43" s="39">
        <v>571</v>
      </c>
      <c r="D43" s="39">
        <v>468</v>
      </c>
      <c r="E43" s="45">
        <f t="shared" si="2"/>
        <v>0.2200854700854702</v>
      </c>
      <c r="F43" s="42">
        <f t="shared" si="3"/>
        <v>103</v>
      </c>
    </row>
    <row r="44" spans="2:6" ht="12.75">
      <c r="B44" s="80" t="s">
        <v>75</v>
      </c>
      <c r="C44" s="39">
        <v>103</v>
      </c>
      <c r="D44" s="39">
        <v>70</v>
      </c>
      <c r="E44" s="45">
        <f t="shared" si="2"/>
        <v>0.47142857142857153</v>
      </c>
      <c r="F44" s="42">
        <f t="shared" si="3"/>
        <v>33</v>
      </c>
    </row>
    <row r="45" spans="2:6" ht="12.75">
      <c r="B45" s="36" t="s">
        <v>76</v>
      </c>
      <c r="C45" s="39">
        <v>762</v>
      </c>
      <c r="D45" s="39">
        <v>789</v>
      </c>
      <c r="E45" s="45">
        <f t="shared" si="2"/>
        <v>-0.034220532319391594</v>
      </c>
      <c r="F45" s="42">
        <f t="shared" si="3"/>
        <v>-27</v>
      </c>
    </row>
    <row r="46" spans="2:6" ht="12.75">
      <c r="B46" s="36" t="s">
        <v>77</v>
      </c>
      <c r="C46" s="39">
        <v>42</v>
      </c>
      <c r="D46" s="39">
        <v>49</v>
      </c>
      <c r="E46" s="45">
        <f t="shared" si="2"/>
        <v>-0.1428571428571429</v>
      </c>
      <c r="F46" s="42">
        <f t="shared" si="3"/>
        <v>-7</v>
      </c>
    </row>
    <row r="47" spans="2:7" ht="12.75">
      <c r="B47" s="36" t="s">
        <v>79</v>
      </c>
      <c r="C47" s="39">
        <v>2376</v>
      </c>
      <c r="D47" s="39">
        <v>969</v>
      </c>
      <c r="E47" s="45">
        <f t="shared" si="2"/>
        <v>1.4520123839009287</v>
      </c>
      <c r="F47" s="42">
        <f>C47-D47</f>
        <v>1407</v>
      </c>
      <c r="G47" s="18"/>
    </row>
    <row r="48" spans="2:7" ht="13.5" thickBot="1">
      <c r="B48" s="55" t="s">
        <v>82</v>
      </c>
      <c r="C48" s="56">
        <v>37090</v>
      </c>
      <c r="D48" s="56">
        <v>7080</v>
      </c>
      <c r="E48" s="57">
        <f t="shared" si="2"/>
        <v>4.238700564971752</v>
      </c>
      <c r="F48" s="58">
        <f t="shared" si="3"/>
        <v>30010</v>
      </c>
      <c r="G48" s="18"/>
    </row>
    <row r="49" spans="2:7" ht="12.75">
      <c r="B49" s="61" t="s">
        <v>83</v>
      </c>
      <c r="C49" s="62">
        <v>57197</v>
      </c>
      <c r="D49" s="62">
        <v>18746</v>
      </c>
      <c r="E49" s="63">
        <f t="shared" si="2"/>
        <v>2.051157580283794</v>
      </c>
      <c r="F49" s="59">
        <f t="shared" si="3"/>
        <v>38451</v>
      </c>
      <c r="G49" s="18"/>
    </row>
    <row r="50" spans="2:7" ht="12.75">
      <c r="B50" s="61" t="s">
        <v>84</v>
      </c>
      <c r="C50" s="62">
        <v>101576</v>
      </c>
      <c r="D50" s="62">
        <v>62871</v>
      </c>
      <c r="E50" s="63">
        <f>_xlfn.IFERROR(C50/D50-1,"")</f>
        <v>0.6156256461643683</v>
      </c>
      <c r="F50" s="59">
        <f>C50-D50</f>
        <v>38705</v>
      </c>
      <c r="G50" s="18"/>
    </row>
    <row r="51" spans="2:7" ht="12.75" customHeight="1">
      <c r="B51" s="30"/>
      <c r="C51" s="82"/>
      <c r="D51" s="2"/>
      <c r="G51" s="18"/>
    </row>
    <row r="52" spans="2:6" s="78" customFormat="1" ht="12.75" customHeight="1">
      <c r="B52" s="128" t="s">
        <v>85</v>
      </c>
      <c r="C52" s="87"/>
      <c r="D52" s="87"/>
      <c r="E52" s="87"/>
      <c r="F52" s="87"/>
    </row>
    <row r="53" spans="2:4" ht="12.75" customHeight="1">
      <c r="B53" s="30"/>
      <c r="C53" s="2"/>
      <c r="D53" s="2"/>
    </row>
    <row r="54" spans="2:4" ht="12.75" customHeight="1">
      <c r="B54" s="30"/>
      <c r="C54" s="2"/>
      <c r="D54" s="2"/>
    </row>
    <row r="55" spans="5:6" ht="12.75" customHeight="1">
      <c r="E55" s="1"/>
      <c r="F55" s="1"/>
    </row>
    <row r="56" spans="5:6" ht="12.75" customHeight="1">
      <c r="E56" s="1"/>
      <c r="F56" s="1"/>
    </row>
    <row r="57" spans="2:31" s="2" customFormat="1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s="2" customFormat="1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s="2" customFormat="1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 customHeight="1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6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89"/>
  <sheetViews>
    <sheetView showGridLines="0" zoomScale="90" zoomScaleNormal="90" workbookViewId="0" topLeftCell="C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0" width="20.7109375" style="1" customWidth="1"/>
    <col min="11" max="11" width="10.7109375" style="1" customWidth="1"/>
    <col min="12" max="13" width="20.7109375" style="1" customWidth="1"/>
    <col min="14" max="16384" width="9.140625" style="1" customWidth="1"/>
  </cols>
  <sheetData>
    <row r="1" spans="2:13" ht="15.75" customHeight="1">
      <c r="B1" s="50"/>
      <c r="C1" s="50"/>
      <c r="D1" s="50"/>
      <c r="E1" s="50"/>
      <c r="F1" s="50"/>
      <c r="G1" s="34"/>
      <c r="H1" s="34"/>
      <c r="I1" s="34"/>
      <c r="J1" s="34"/>
      <c r="L1" s="34"/>
      <c r="M1" s="34"/>
    </row>
    <row r="2" spans="2:13" ht="12.75">
      <c r="B2" s="2"/>
      <c r="C2" s="2"/>
      <c r="D2" s="2"/>
      <c r="E2" s="2"/>
      <c r="F2" s="2"/>
      <c r="G2" s="2"/>
      <c r="L2" s="2"/>
      <c r="M2" s="2"/>
    </row>
    <row r="3" spans="2:13" ht="75.75" customHeight="1">
      <c r="B3" s="60" t="s">
        <v>86</v>
      </c>
      <c r="C3" s="53">
        <v>2021</v>
      </c>
      <c r="D3" s="54">
        <v>2020</v>
      </c>
      <c r="E3" s="53" t="s">
        <v>17</v>
      </c>
      <c r="F3" s="54" t="s">
        <v>10</v>
      </c>
      <c r="G3" s="54" t="s">
        <v>42</v>
      </c>
      <c r="H3" s="54" t="s">
        <v>44</v>
      </c>
      <c r="I3" s="54" t="s">
        <v>43</v>
      </c>
      <c r="J3" s="54" t="s">
        <v>45</v>
      </c>
      <c r="L3" s="54" t="s">
        <v>15</v>
      </c>
      <c r="M3" s="54" t="s">
        <v>9</v>
      </c>
    </row>
    <row r="4" spans="2:13" ht="12" customHeight="1">
      <c r="B4" s="49"/>
      <c r="C4" s="73" t="s">
        <v>41</v>
      </c>
      <c r="D4" s="71" t="s">
        <v>41</v>
      </c>
      <c r="E4" s="73" t="s">
        <v>41</v>
      </c>
      <c r="F4" s="71" t="s">
        <v>41</v>
      </c>
      <c r="G4" s="71" t="s">
        <v>0</v>
      </c>
      <c r="H4" s="71" t="s">
        <v>41</v>
      </c>
      <c r="I4" s="71" t="s">
        <v>0</v>
      </c>
      <c r="J4" s="71" t="s">
        <v>41</v>
      </c>
      <c r="L4" s="71" t="s">
        <v>41</v>
      </c>
      <c r="M4" s="71" t="s">
        <v>41</v>
      </c>
    </row>
    <row r="5" spans="2:13" ht="12" customHeight="1" thickBot="1">
      <c r="B5" s="74"/>
      <c r="C5" s="75"/>
      <c r="D5" s="76"/>
      <c r="E5" s="75"/>
      <c r="F5" s="76"/>
      <c r="G5" s="76"/>
      <c r="H5" s="76"/>
      <c r="I5" s="76"/>
      <c r="J5" s="76"/>
      <c r="L5" s="76"/>
      <c r="M5" s="76"/>
    </row>
    <row r="6" spans="2:13" ht="13.5" thickBot="1">
      <c r="B6" s="61" t="s">
        <v>87</v>
      </c>
      <c r="C6" s="39"/>
      <c r="D6" s="42"/>
      <c r="E6" s="39">
        <f>_xlfn.IFERROR(#REF!/#REF!-1,"")</f>
      </c>
      <c r="F6" s="42"/>
      <c r="G6" s="42"/>
      <c r="H6" s="42"/>
      <c r="I6" s="42"/>
      <c r="J6" s="42"/>
      <c r="L6" s="42"/>
      <c r="M6" s="42"/>
    </row>
    <row r="7" spans="2:13" ht="12.75">
      <c r="B7" s="38" t="s">
        <v>39</v>
      </c>
      <c r="C7" s="133">
        <v>6014</v>
      </c>
      <c r="D7" s="108">
        <v>7340</v>
      </c>
      <c r="E7" s="133">
        <v>2915</v>
      </c>
      <c r="F7" s="108">
        <v>1304</v>
      </c>
      <c r="G7" s="144">
        <f aca="true" t="shared" si="0" ref="G7:G48">(C7-D7)/D7</f>
        <v>-0.18065395095367848</v>
      </c>
      <c r="H7" s="108">
        <f aca="true" t="shared" si="1" ref="H7:H48">C7-D7</f>
        <v>-1326</v>
      </c>
      <c r="I7" s="144">
        <f aca="true" t="shared" si="2" ref="I7:I48">(E7-F7)/F7</f>
        <v>1.2354294478527608</v>
      </c>
      <c r="J7" s="108">
        <f aca="true" t="shared" si="3" ref="J7:J48">E7-F7</f>
        <v>1611</v>
      </c>
      <c r="K7" s="3"/>
      <c r="L7" s="133">
        <v>3099</v>
      </c>
      <c r="M7" s="108">
        <v>6036</v>
      </c>
    </row>
    <row r="8" spans="2:13" ht="12.75">
      <c r="B8" s="36" t="s">
        <v>33</v>
      </c>
      <c r="C8" s="39">
        <v>4031</v>
      </c>
      <c r="D8" s="42">
        <v>3424</v>
      </c>
      <c r="E8" s="39">
        <v>1454</v>
      </c>
      <c r="F8" s="42">
        <v>983</v>
      </c>
      <c r="G8" s="72">
        <f t="shared" si="0"/>
        <v>0.17727803738317757</v>
      </c>
      <c r="H8" s="42">
        <f t="shared" si="1"/>
        <v>607</v>
      </c>
      <c r="I8" s="72">
        <f t="shared" si="2"/>
        <v>0.47914547304170907</v>
      </c>
      <c r="J8" s="42">
        <f t="shared" si="3"/>
        <v>471</v>
      </c>
      <c r="K8" s="3"/>
      <c r="L8" s="39">
        <v>2577</v>
      </c>
      <c r="M8" s="42">
        <v>2441</v>
      </c>
    </row>
    <row r="9" spans="2:13" ht="12.75">
      <c r="B9" s="36" t="s">
        <v>88</v>
      </c>
      <c r="C9" s="39">
        <v>4968</v>
      </c>
      <c r="D9" s="42">
        <v>1685</v>
      </c>
      <c r="E9" s="39">
        <v>3363</v>
      </c>
      <c r="F9" s="42">
        <v>181</v>
      </c>
      <c r="G9" s="72">
        <f t="shared" si="0"/>
        <v>1.9483679525222553</v>
      </c>
      <c r="H9" s="42">
        <f t="shared" si="1"/>
        <v>3283</v>
      </c>
      <c r="I9" s="72">
        <f t="shared" si="2"/>
        <v>17.58011049723757</v>
      </c>
      <c r="J9" s="42">
        <f t="shared" si="3"/>
        <v>3182</v>
      </c>
      <c r="K9" s="3"/>
      <c r="L9" s="39">
        <v>1605</v>
      </c>
      <c r="M9" s="42">
        <v>1504</v>
      </c>
    </row>
    <row r="10" spans="2:13" ht="12.75">
      <c r="B10" s="36" t="s">
        <v>89</v>
      </c>
      <c r="C10" s="39">
        <v>-841</v>
      </c>
      <c r="D10" s="42">
        <v>1618</v>
      </c>
      <c r="E10" s="39">
        <v>-137</v>
      </c>
      <c r="F10" s="42">
        <v>782</v>
      </c>
      <c r="G10" s="72">
        <f t="shared" si="0"/>
        <v>-1.519777503090235</v>
      </c>
      <c r="H10" s="42">
        <f t="shared" si="1"/>
        <v>-2459</v>
      </c>
      <c r="I10" s="72">
        <f t="shared" si="2"/>
        <v>-1.1751918158567776</v>
      </c>
      <c r="J10" s="42">
        <f t="shared" si="3"/>
        <v>-919</v>
      </c>
      <c r="K10" s="3"/>
      <c r="L10" s="39">
        <v>-704</v>
      </c>
      <c r="M10" s="42">
        <v>836</v>
      </c>
    </row>
    <row r="11" spans="2:13" ht="12.75">
      <c r="B11" s="36" t="s">
        <v>90</v>
      </c>
      <c r="C11" s="39">
        <v>618</v>
      </c>
      <c r="D11" s="42">
        <v>782</v>
      </c>
      <c r="E11" s="39">
        <v>-560</v>
      </c>
      <c r="F11" s="42">
        <v>-537</v>
      </c>
      <c r="G11" s="72">
        <f t="shared" si="0"/>
        <v>-0.20971867007672634</v>
      </c>
      <c r="H11" s="42">
        <f t="shared" si="1"/>
        <v>-164</v>
      </c>
      <c r="I11" s="72">
        <f t="shared" si="2"/>
        <v>0.04283054003724395</v>
      </c>
      <c r="J11" s="42">
        <f t="shared" si="3"/>
        <v>-23</v>
      </c>
      <c r="K11" s="3"/>
      <c r="L11" s="39">
        <v>1178</v>
      </c>
      <c r="M11" s="42">
        <v>1319</v>
      </c>
    </row>
    <row r="12" spans="2:13" ht="12.75">
      <c r="B12" s="36" t="s">
        <v>91</v>
      </c>
      <c r="C12" s="39">
        <v>-1336</v>
      </c>
      <c r="D12" s="42">
        <v>-1745</v>
      </c>
      <c r="E12" s="39">
        <v>-739</v>
      </c>
      <c r="F12" s="42">
        <v>-105</v>
      </c>
      <c r="G12" s="72">
        <f t="shared" si="0"/>
        <v>-0.2343839541547278</v>
      </c>
      <c r="H12" s="42">
        <f t="shared" si="1"/>
        <v>409</v>
      </c>
      <c r="I12" s="72">
        <f t="shared" si="2"/>
        <v>6.038095238095238</v>
      </c>
      <c r="J12" s="42">
        <f t="shared" si="3"/>
        <v>-634</v>
      </c>
      <c r="K12" s="3"/>
      <c r="L12" s="39">
        <v>-597</v>
      </c>
      <c r="M12" s="42">
        <v>-1640</v>
      </c>
    </row>
    <row r="13" spans="2:13" ht="12.75">
      <c r="B13" s="36" t="s">
        <v>92</v>
      </c>
      <c r="C13" s="39">
        <v>-9984</v>
      </c>
      <c r="D13" s="42">
        <v>1014</v>
      </c>
      <c r="E13" s="39">
        <v>-6604</v>
      </c>
      <c r="F13" s="42">
        <v>-908</v>
      </c>
      <c r="G13" s="72">
        <f t="shared" si="0"/>
        <v>-10.846153846153847</v>
      </c>
      <c r="H13" s="42">
        <f t="shared" si="1"/>
        <v>-10998</v>
      </c>
      <c r="I13" s="72">
        <f t="shared" si="2"/>
        <v>6.273127753303965</v>
      </c>
      <c r="J13" s="42">
        <f t="shared" si="3"/>
        <v>-5696</v>
      </c>
      <c r="K13" s="3"/>
      <c r="L13" s="39">
        <v>-3380</v>
      </c>
      <c r="M13" s="42">
        <v>1922</v>
      </c>
    </row>
    <row r="14" spans="2:13" ht="12.75">
      <c r="B14" s="36" t="s">
        <v>93</v>
      </c>
      <c r="C14" s="39">
        <v>-5532</v>
      </c>
      <c r="D14" s="42">
        <v>1358</v>
      </c>
      <c r="E14" s="39">
        <v>-2799</v>
      </c>
      <c r="F14" s="42">
        <v>212</v>
      </c>
      <c r="G14" s="72">
        <f t="shared" si="0"/>
        <v>-5.073637702503682</v>
      </c>
      <c r="H14" s="42">
        <f t="shared" si="1"/>
        <v>-6890</v>
      </c>
      <c r="I14" s="72">
        <f t="shared" si="2"/>
        <v>-14.202830188679245</v>
      </c>
      <c r="J14" s="42">
        <f t="shared" si="3"/>
        <v>-3011</v>
      </c>
      <c r="K14" s="3"/>
      <c r="L14" s="39">
        <v>-2733</v>
      </c>
      <c r="M14" s="42">
        <v>1146</v>
      </c>
    </row>
    <row r="15" spans="2:13" ht="12.75">
      <c r="B15" s="36" t="s">
        <v>94</v>
      </c>
      <c r="C15" s="39">
        <v>-10485</v>
      </c>
      <c r="D15" s="42">
        <v>331</v>
      </c>
      <c r="E15" s="39">
        <v>-6797</v>
      </c>
      <c r="F15" s="42">
        <v>-1790</v>
      </c>
      <c r="G15" s="72">
        <f t="shared" si="0"/>
        <v>-32.676737160120844</v>
      </c>
      <c r="H15" s="42">
        <f t="shared" si="1"/>
        <v>-10816</v>
      </c>
      <c r="I15" s="72">
        <f t="shared" si="2"/>
        <v>2.7972067039106143</v>
      </c>
      <c r="J15" s="42">
        <f t="shared" si="3"/>
        <v>-5007</v>
      </c>
      <c r="K15" s="3"/>
      <c r="L15" s="39">
        <v>-3688</v>
      </c>
      <c r="M15" s="42">
        <v>2121</v>
      </c>
    </row>
    <row r="16" spans="2:13" ht="12.75">
      <c r="B16" s="36" t="s">
        <v>95</v>
      </c>
      <c r="C16" s="39">
        <v>-103</v>
      </c>
      <c r="D16" s="42">
        <v>25</v>
      </c>
      <c r="E16" s="39">
        <v>140</v>
      </c>
      <c r="F16" s="42">
        <v>156</v>
      </c>
      <c r="G16" s="72">
        <f t="shared" si="0"/>
        <v>-5.12</v>
      </c>
      <c r="H16" s="42">
        <f t="shared" si="1"/>
        <v>-128</v>
      </c>
      <c r="I16" s="72">
        <f t="shared" si="2"/>
        <v>-0.10256410256410256</v>
      </c>
      <c r="J16" s="42">
        <f t="shared" si="3"/>
        <v>-16</v>
      </c>
      <c r="K16" s="3"/>
      <c r="L16" s="39">
        <v>-243</v>
      </c>
      <c r="M16" s="42">
        <v>-131</v>
      </c>
    </row>
    <row r="17" spans="2:13" ht="12.75">
      <c r="B17" s="36" t="s">
        <v>96</v>
      </c>
      <c r="C17" s="39">
        <v>4891</v>
      </c>
      <c r="D17" s="42">
        <v>-459</v>
      </c>
      <c r="E17" s="39">
        <v>3165</v>
      </c>
      <c r="F17" s="42">
        <v>641</v>
      </c>
      <c r="G17" s="72">
        <f t="shared" si="0"/>
        <v>-11.655773420479303</v>
      </c>
      <c r="H17" s="42">
        <f t="shared" si="1"/>
        <v>5350</v>
      </c>
      <c r="I17" s="72">
        <f t="shared" si="2"/>
        <v>3.937597503900156</v>
      </c>
      <c r="J17" s="42">
        <f t="shared" si="3"/>
        <v>2524</v>
      </c>
      <c r="K17" s="3"/>
      <c r="L17" s="39">
        <v>1726</v>
      </c>
      <c r="M17" s="42">
        <v>-1100</v>
      </c>
    </row>
    <row r="18" spans="2:13" ht="12.75">
      <c r="B18" s="36" t="s">
        <v>97</v>
      </c>
      <c r="C18" s="39">
        <v>-13</v>
      </c>
      <c r="D18" s="42">
        <v>225</v>
      </c>
      <c r="E18" s="39">
        <v>-7</v>
      </c>
      <c r="F18" s="42">
        <v>111</v>
      </c>
      <c r="G18" s="72">
        <f t="shared" si="0"/>
        <v>-1.0577777777777777</v>
      </c>
      <c r="H18" s="42">
        <f t="shared" si="1"/>
        <v>-238</v>
      </c>
      <c r="I18" s="72">
        <f t="shared" si="2"/>
        <v>-1.063063063063063</v>
      </c>
      <c r="J18" s="42">
        <f t="shared" si="3"/>
        <v>-118</v>
      </c>
      <c r="K18" s="3"/>
      <c r="L18" s="39">
        <v>-6</v>
      </c>
      <c r="M18" s="42">
        <v>114</v>
      </c>
    </row>
    <row r="19" spans="2:13" ht="12.75">
      <c r="B19" s="80" t="s">
        <v>98</v>
      </c>
      <c r="C19" s="39">
        <v>334</v>
      </c>
      <c r="D19" s="42">
        <v>23</v>
      </c>
      <c r="E19" s="39">
        <v>-84</v>
      </c>
      <c r="F19" s="42">
        <v>49</v>
      </c>
      <c r="G19" s="72">
        <f t="shared" si="0"/>
        <v>13.521739130434783</v>
      </c>
      <c r="H19" s="42">
        <f t="shared" si="1"/>
        <v>311</v>
      </c>
      <c r="I19" s="72">
        <f t="shared" si="2"/>
        <v>-2.7142857142857144</v>
      </c>
      <c r="J19" s="42">
        <f t="shared" si="3"/>
        <v>-133</v>
      </c>
      <c r="K19" s="3"/>
      <c r="L19" s="39">
        <v>418</v>
      </c>
      <c r="M19" s="42">
        <v>-26</v>
      </c>
    </row>
    <row r="20" spans="2:13" ht="12.75">
      <c r="B20" s="36" t="s">
        <v>99</v>
      </c>
      <c r="C20" s="39">
        <v>-383</v>
      </c>
      <c r="D20" s="42">
        <v>100</v>
      </c>
      <c r="E20" s="39">
        <v>-55</v>
      </c>
      <c r="F20" s="42">
        <v>55</v>
      </c>
      <c r="G20" s="72">
        <f>(C20-D20)/D20</f>
        <v>-4.83</v>
      </c>
      <c r="H20" s="42">
        <f>C20-D20</f>
        <v>-483</v>
      </c>
      <c r="I20" s="72">
        <f>(E20-F20)/F20</f>
        <v>-2</v>
      </c>
      <c r="J20" s="42">
        <f>E20-F20</f>
        <v>-110</v>
      </c>
      <c r="K20" s="3"/>
      <c r="L20" s="39">
        <v>-328</v>
      </c>
      <c r="M20" s="42">
        <v>45</v>
      </c>
    </row>
    <row r="21" spans="2:13" ht="12.75">
      <c r="B21" s="36" t="s">
        <v>100</v>
      </c>
      <c r="C21" s="39">
        <v>-34</v>
      </c>
      <c r="D21" s="42">
        <v>-34</v>
      </c>
      <c r="E21" s="39">
        <v>-12</v>
      </c>
      <c r="F21" s="42">
        <v>-8</v>
      </c>
      <c r="G21" s="72">
        <f>(C21-D21)/D21</f>
        <v>0</v>
      </c>
      <c r="H21" s="42">
        <f>C21-D21</f>
        <v>0</v>
      </c>
      <c r="I21" s="72">
        <f>(E21-F21)/F21</f>
        <v>0.5</v>
      </c>
      <c r="J21" s="42">
        <f>E21-F21</f>
        <v>-4</v>
      </c>
      <c r="K21" s="3"/>
      <c r="L21" s="39">
        <v>-22</v>
      </c>
      <c r="M21" s="42">
        <v>-26</v>
      </c>
    </row>
    <row r="22" spans="2:13" ht="12.75">
      <c r="B22" s="36" t="s">
        <v>101</v>
      </c>
      <c r="C22" s="39">
        <v>1341</v>
      </c>
      <c r="D22" s="42">
        <v>-555</v>
      </c>
      <c r="E22" s="39">
        <v>-155</v>
      </c>
      <c r="F22" s="42">
        <v>-334</v>
      </c>
      <c r="G22" s="72">
        <f>(C22-D22)/D22</f>
        <v>-3.4162162162162164</v>
      </c>
      <c r="H22" s="42">
        <f>C22-D22</f>
        <v>1896</v>
      </c>
      <c r="I22" s="72">
        <f>(E22-F22)/F22</f>
        <v>-0.5359281437125748</v>
      </c>
      <c r="J22" s="42">
        <f>E22-F22</f>
        <v>179</v>
      </c>
      <c r="K22" s="3"/>
      <c r="L22" s="39">
        <v>1496</v>
      </c>
      <c r="M22" s="42">
        <v>-221</v>
      </c>
    </row>
    <row r="23" spans="2:13" ht="12.75">
      <c r="B23" s="61" t="s">
        <v>102</v>
      </c>
      <c r="C23" s="134">
        <v>3470</v>
      </c>
      <c r="D23" s="59">
        <v>14118</v>
      </c>
      <c r="E23" s="134">
        <v>-308</v>
      </c>
      <c r="F23" s="59">
        <v>1700</v>
      </c>
      <c r="G23" s="146">
        <f>(C23-D23)/D23</f>
        <v>-0.7542144779713841</v>
      </c>
      <c r="H23" s="132">
        <f>C23-D23</f>
        <v>-10648</v>
      </c>
      <c r="I23" s="146">
        <f>(E23-F23)/F23</f>
        <v>-1.1811764705882353</v>
      </c>
      <c r="J23" s="132">
        <f>E23-F23</f>
        <v>-2008</v>
      </c>
      <c r="K23" s="3"/>
      <c r="L23" s="134">
        <v>3778</v>
      </c>
      <c r="M23" s="59">
        <v>12418</v>
      </c>
    </row>
    <row r="24" spans="2:13" ht="15">
      <c r="B24" s="29"/>
      <c r="C24" s="39"/>
      <c r="D24" s="42"/>
      <c r="E24" s="39"/>
      <c r="F24" s="42"/>
      <c r="G24" s="146"/>
      <c r="H24" s="132"/>
      <c r="I24" s="146"/>
      <c r="J24" s="132"/>
      <c r="K24" s="3"/>
      <c r="L24" s="39"/>
      <c r="M24" s="42"/>
    </row>
    <row r="25" spans="2:13" ht="13.5" thickBot="1">
      <c r="B25" s="55" t="s">
        <v>103</v>
      </c>
      <c r="C25" s="135"/>
      <c r="D25" s="109"/>
      <c r="E25" s="135"/>
      <c r="F25" s="109"/>
      <c r="G25" s="145"/>
      <c r="H25" s="109"/>
      <c r="I25" s="145"/>
      <c r="J25" s="109"/>
      <c r="K25" s="3"/>
      <c r="L25" s="135"/>
      <c r="M25" s="109"/>
    </row>
    <row r="26" spans="2:13" ht="12.75">
      <c r="B26" s="36" t="s">
        <v>104</v>
      </c>
      <c r="C26" s="39">
        <v>-745</v>
      </c>
      <c r="D26" s="108">
        <v>-952</v>
      </c>
      <c r="E26" s="39">
        <v>-253</v>
      </c>
      <c r="F26" s="108">
        <v>-224</v>
      </c>
      <c r="G26" s="144">
        <f t="shared" si="0"/>
        <v>-0.21743697478991597</v>
      </c>
      <c r="H26" s="108">
        <f t="shared" si="1"/>
        <v>207</v>
      </c>
      <c r="I26" s="144">
        <f t="shared" si="2"/>
        <v>0.12946428571428573</v>
      </c>
      <c r="J26" s="108">
        <f t="shared" si="3"/>
        <v>-29</v>
      </c>
      <c r="K26" s="3"/>
      <c r="L26" s="39">
        <v>-492</v>
      </c>
      <c r="M26" s="108">
        <v>-728</v>
      </c>
    </row>
    <row r="27" spans="2:13" ht="12.75">
      <c r="B27" s="36" t="s">
        <v>105</v>
      </c>
      <c r="C27" s="39">
        <v>-6290</v>
      </c>
      <c r="D27" s="42">
        <v>-4843</v>
      </c>
      <c r="E27" s="39">
        <v>-2187</v>
      </c>
      <c r="F27" s="42">
        <v>-1460</v>
      </c>
      <c r="G27" s="72">
        <f t="shared" si="0"/>
        <v>0.29878174685112535</v>
      </c>
      <c r="H27" s="42">
        <f t="shared" si="1"/>
        <v>-1447</v>
      </c>
      <c r="I27" s="72">
        <f t="shared" si="2"/>
        <v>0.49794520547945204</v>
      </c>
      <c r="J27" s="42">
        <f t="shared" si="3"/>
        <v>-727</v>
      </c>
      <c r="K27" s="3"/>
      <c r="L27" s="39">
        <v>-4103</v>
      </c>
      <c r="M27" s="42">
        <v>-3383</v>
      </c>
    </row>
    <row r="28" spans="2:13" ht="12.75">
      <c r="B28" s="80" t="s">
        <v>106</v>
      </c>
      <c r="C28" s="39">
        <v>275</v>
      </c>
      <c r="D28" s="42">
        <v>26</v>
      </c>
      <c r="E28" s="39">
        <v>31</v>
      </c>
      <c r="F28" s="42">
        <v>21</v>
      </c>
      <c r="G28" s="72">
        <f aca="true" t="shared" si="4" ref="G28:G33">(C28-D28)/D28</f>
        <v>9.576923076923077</v>
      </c>
      <c r="H28" s="42">
        <f aca="true" t="shared" si="5" ref="H28:H33">C28-D28</f>
        <v>249</v>
      </c>
      <c r="I28" s="72">
        <f aca="true" t="shared" si="6" ref="I28:I33">(E28-F28)/F28</f>
        <v>0.47619047619047616</v>
      </c>
      <c r="J28" s="42">
        <f aca="true" t="shared" si="7" ref="J28:J33">E28-F28</f>
        <v>10</v>
      </c>
      <c r="K28" s="3"/>
      <c r="L28" s="39">
        <v>244</v>
      </c>
      <c r="M28" s="42">
        <v>5</v>
      </c>
    </row>
    <row r="29" spans="2:13" ht="12.75">
      <c r="B29" s="80" t="s">
        <v>107</v>
      </c>
      <c r="C29" s="39">
        <v>-35</v>
      </c>
      <c r="D29" s="42">
        <v>-2</v>
      </c>
      <c r="E29" s="39">
        <v>-4</v>
      </c>
      <c r="F29" s="42">
        <v>-2</v>
      </c>
      <c r="G29" s="72">
        <f t="shared" si="4"/>
        <v>16.5</v>
      </c>
      <c r="H29" s="42">
        <f t="shared" si="5"/>
        <v>-33</v>
      </c>
      <c r="I29" s="72">
        <f t="shared" si="6"/>
        <v>1</v>
      </c>
      <c r="J29" s="42">
        <f t="shared" si="7"/>
        <v>-2</v>
      </c>
      <c r="K29" s="3"/>
      <c r="L29" s="39">
        <v>-31</v>
      </c>
      <c r="M29" s="42">
        <v>0</v>
      </c>
    </row>
    <row r="30" spans="2:13" ht="12.75">
      <c r="B30" s="36" t="s">
        <v>108</v>
      </c>
      <c r="C30" s="39">
        <v>-21</v>
      </c>
      <c r="D30" s="42">
        <v>-523</v>
      </c>
      <c r="E30" s="39">
        <v>-21</v>
      </c>
      <c r="F30" s="42">
        <v>-5</v>
      </c>
      <c r="G30" s="72">
        <f t="shared" si="4"/>
        <v>-0.9598470363288719</v>
      </c>
      <c r="H30" s="42">
        <f t="shared" si="5"/>
        <v>502</v>
      </c>
      <c r="I30" s="72">
        <f t="shared" si="6"/>
        <v>3.2</v>
      </c>
      <c r="J30" s="42">
        <f t="shared" si="7"/>
        <v>-16</v>
      </c>
      <c r="K30" s="3"/>
      <c r="L30" s="39">
        <v>0</v>
      </c>
      <c r="M30" s="42">
        <v>-518</v>
      </c>
    </row>
    <row r="31" spans="2:13" ht="12.75">
      <c r="B31" s="36" t="s">
        <v>109</v>
      </c>
      <c r="C31" s="39">
        <v>3</v>
      </c>
      <c r="D31" s="42">
        <v>134</v>
      </c>
      <c r="E31" s="39">
        <v>3</v>
      </c>
      <c r="F31" s="42">
        <v>6</v>
      </c>
      <c r="G31" s="72">
        <f t="shared" si="4"/>
        <v>-0.9776119402985075</v>
      </c>
      <c r="H31" s="42">
        <f t="shared" si="5"/>
        <v>-131</v>
      </c>
      <c r="I31" s="72">
        <f t="shared" si="6"/>
        <v>-0.5</v>
      </c>
      <c r="J31" s="42">
        <f t="shared" si="7"/>
        <v>-3</v>
      </c>
      <c r="K31" s="3"/>
      <c r="L31" s="39">
        <v>0</v>
      </c>
      <c r="M31" s="42">
        <v>128</v>
      </c>
    </row>
    <row r="32" spans="2:13" ht="12.75">
      <c r="B32" s="80" t="s">
        <v>110</v>
      </c>
      <c r="C32" s="39">
        <v>-1309</v>
      </c>
      <c r="D32" s="42">
        <v>0</v>
      </c>
      <c r="E32" s="39">
        <v>-22</v>
      </c>
      <c r="F32" s="42">
        <v>0</v>
      </c>
      <c r="G32" s="72"/>
      <c r="H32" s="42">
        <f t="shared" si="5"/>
        <v>-1309</v>
      </c>
      <c r="I32" s="72"/>
      <c r="J32" s="42">
        <f t="shared" si="7"/>
        <v>-22</v>
      </c>
      <c r="K32" s="3"/>
      <c r="L32" s="39">
        <v>-1287</v>
      </c>
      <c r="M32" s="42">
        <v>0</v>
      </c>
    </row>
    <row r="33" spans="2:13" ht="12.75">
      <c r="B33" s="80" t="s">
        <v>111</v>
      </c>
      <c r="C33" s="39">
        <v>30</v>
      </c>
      <c r="D33" s="42">
        <v>-94</v>
      </c>
      <c r="E33" s="39">
        <v>36</v>
      </c>
      <c r="F33" s="42">
        <v>-26</v>
      </c>
      <c r="G33" s="72">
        <f t="shared" si="4"/>
        <v>-1.3191489361702127</v>
      </c>
      <c r="H33" s="42">
        <f t="shared" si="5"/>
        <v>124</v>
      </c>
      <c r="I33" s="72">
        <f t="shared" si="6"/>
        <v>-2.3846153846153846</v>
      </c>
      <c r="J33" s="42">
        <f t="shared" si="7"/>
        <v>62</v>
      </c>
      <c r="L33" s="39">
        <v>-6</v>
      </c>
      <c r="M33" s="42">
        <v>-68</v>
      </c>
    </row>
    <row r="34" spans="2:13" ht="12.75">
      <c r="B34" s="61" t="s">
        <v>112</v>
      </c>
      <c r="C34" s="134">
        <v>-8092</v>
      </c>
      <c r="D34" s="59">
        <v>-6254</v>
      </c>
      <c r="E34" s="134">
        <v>-2417</v>
      </c>
      <c r="F34" s="59">
        <v>-1690</v>
      </c>
      <c r="G34" s="146">
        <f t="shared" si="0"/>
        <v>0.293891909178126</v>
      </c>
      <c r="H34" s="132">
        <f t="shared" si="1"/>
        <v>-1838</v>
      </c>
      <c r="I34" s="146">
        <f t="shared" si="2"/>
        <v>0.4301775147928994</v>
      </c>
      <c r="J34" s="132">
        <f t="shared" si="3"/>
        <v>-727</v>
      </c>
      <c r="L34" s="134">
        <v>-5675</v>
      </c>
      <c r="M34" s="59">
        <v>-4564</v>
      </c>
    </row>
    <row r="35" spans="2:13" ht="15">
      <c r="B35" s="29"/>
      <c r="C35" s="39"/>
      <c r="D35" s="78"/>
      <c r="E35" s="39"/>
      <c r="F35" s="78"/>
      <c r="G35" s="72"/>
      <c r="H35" s="42"/>
      <c r="I35" s="72"/>
      <c r="J35" s="42"/>
      <c r="L35" s="39"/>
      <c r="M35" s="78"/>
    </row>
    <row r="36" spans="2:13" ht="13.5" thickBot="1">
      <c r="B36" s="55" t="s">
        <v>120</v>
      </c>
      <c r="C36" s="135"/>
      <c r="D36" s="109"/>
      <c r="E36" s="135"/>
      <c r="F36" s="109"/>
      <c r="G36" s="145"/>
      <c r="H36" s="109"/>
      <c r="I36" s="145"/>
      <c r="J36" s="109"/>
      <c r="L36" s="135"/>
      <c r="M36" s="109"/>
    </row>
    <row r="37" spans="2:13" ht="12.75">
      <c r="B37" s="36" t="s">
        <v>122</v>
      </c>
      <c r="C37" s="39">
        <v>0</v>
      </c>
      <c r="D37" s="42">
        <v>0</v>
      </c>
      <c r="E37" s="39"/>
      <c r="F37" s="42"/>
      <c r="G37" s="72" t="e">
        <f t="shared" si="0"/>
        <v>#DIV/0!</v>
      </c>
      <c r="H37" s="42">
        <f t="shared" si="1"/>
        <v>0</v>
      </c>
      <c r="I37" s="72" t="e">
        <f t="shared" si="2"/>
        <v>#DIV/0!</v>
      </c>
      <c r="J37" s="42">
        <f t="shared" si="3"/>
        <v>0</v>
      </c>
      <c r="L37" s="39">
        <v>3190</v>
      </c>
      <c r="M37" s="42">
        <v>308</v>
      </c>
    </row>
    <row r="38" spans="2:13" ht="12.75">
      <c r="B38" s="36" t="s">
        <v>123</v>
      </c>
      <c r="C38" s="39">
        <v>12741</v>
      </c>
      <c r="D38" s="42">
        <v>496</v>
      </c>
      <c r="E38" s="39">
        <v>14419</v>
      </c>
      <c r="F38" s="42">
        <v>3959</v>
      </c>
      <c r="G38" s="72">
        <f t="shared" si="0"/>
        <v>24.6875</v>
      </c>
      <c r="H38" s="42">
        <f t="shared" si="1"/>
        <v>12245</v>
      </c>
      <c r="I38" s="72">
        <f t="shared" si="2"/>
        <v>2.6420813336701188</v>
      </c>
      <c r="J38" s="42">
        <f t="shared" si="3"/>
        <v>10460</v>
      </c>
      <c r="L38" s="39">
        <v>-1678</v>
      </c>
      <c r="M38" s="42">
        <v>-3463</v>
      </c>
    </row>
    <row r="39" spans="2:13" ht="12.75">
      <c r="B39" s="36" t="s">
        <v>124</v>
      </c>
      <c r="C39" s="39">
        <v>0</v>
      </c>
      <c r="D39" s="42">
        <v>0</v>
      </c>
      <c r="E39" s="39"/>
      <c r="F39" s="42"/>
      <c r="G39" s="72" t="e">
        <f>(C39-D39)/D39</f>
        <v>#DIV/0!</v>
      </c>
      <c r="H39" s="42">
        <f>C39-D39</f>
        <v>0</v>
      </c>
      <c r="I39" s="72" t="e">
        <f>(E39-F39)/F39</f>
        <v>#DIV/0!</v>
      </c>
      <c r="J39" s="42">
        <f>E39-F39</f>
        <v>0</v>
      </c>
      <c r="L39" s="39">
        <v>-1213</v>
      </c>
      <c r="M39" s="42">
        <v>-520</v>
      </c>
    </row>
    <row r="40" spans="2:13" ht="12.75">
      <c r="B40" s="36" t="s">
        <v>111</v>
      </c>
      <c r="C40" s="39">
        <v>-2895</v>
      </c>
      <c r="D40" s="42">
        <v>-3605</v>
      </c>
      <c r="E40" s="39">
        <v>-2896</v>
      </c>
      <c r="F40" s="44">
        <v>-3592</v>
      </c>
      <c r="G40" s="72">
        <f t="shared" si="0"/>
        <v>-0.19694868238557559</v>
      </c>
      <c r="H40" s="42">
        <f t="shared" si="1"/>
        <v>710</v>
      </c>
      <c r="I40" s="72">
        <f t="shared" si="2"/>
        <v>-0.19376391982182628</v>
      </c>
      <c r="J40" s="42">
        <f t="shared" si="3"/>
        <v>696</v>
      </c>
      <c r="L40" s="39">
        <v>1</v>
      </c>
      <c r="M40" s="44">
        <v>-13</v>
      </c>
    </row>
    <row r="41" spans="2:14" ht="12.75">
      <c r="B41" s="61" t="s">
        <v>121</v>
      </c>
      <c r="C41" s="134">
        <v>-1213</v>
      </c>
      <c r="D41" s="59">
        <v>-520</v>
      </c>
      <c r="E41" s="134">
        <v>-1513</v>
      </c>
      <c r="F41" s="59">
        <v>3168</v>
      </c>
      <c r="G41" s="89">
        <f t="shared" si="0"/>
        <v>1.3326923076923076</v>
      </c>
      <c r="H41" s="59">
        <f t="shared" si="1"/>
        <v>-693</v>
      </c>
      <c r="I41" s="89">
        <f t="shared" si="2"/>
        <v>-1.4775883838383839</v>
      </c>
      <c r="J41" s="59">
        <f t="shared" si="3"/>
        <v>-4681</v>
      </c>
      <c r="L41" s="134">
        <v>300</v>
      </c>
      <c r="M41" s="59">
        <v>-3688</v>
      </c>
      <c r="N41" s="59"/>
    </row>
    <row r="42" spans="2:13" ht="15">
      <c r="B42" s="29"/>
      <c r="C42" s="39">
        <v>0</v>
      </c>
      <c r="D42" s="42">
        <v>0</v>
      </c>
      <c r="E42" s="39"/>
      <c r="F42" s="42"/>
      <c r="G42" s="72"/>
      <c r="H42" s="42"/>
      <c r="I42" s="72"/>
      <c r="J42" s="42"/>
      <c r="L42" s="39"/>
      <c r="M42" s="42"/>
    </row>
    <row r="43" spans="2:13" ht="13.5" thickBot="1">
      <c r="B43" s="55" t="s">
        <v>113</v>
      </c>
      <c r="C43" s="56">
        <v>-5</v>
      </c>
      <c r="D43" s="58">
        <v>-24</v>
      </c>
      <c r="E43" s="56">
        <v>1592</v>
      </c>
      <c r="F43" s="58">
        <v>-4190</v>
      </c>
      <c r="G43" s="114">
        <f t="shared" si="0"/>
        <v>-0.7916666666666666</v>
      </c>
      <c r="H43" s="58">
        <f t="shared" si="1"/>
        <v>19</v>
      </c>
      <c r="I43" s="114">
        <f t="shared" si="2"/>
        <v>-1.3799522673031026</v>
      </c>
      <c r="J43" s="58">
        <f t="shared" si="3"/>
        <v>5782</v>
      </c>
      <c r="L43" s="56">
        <v>-1597</v>
      </c>
      <c r="M43" s="58">
        <v>4166</v>
      </c>
    </row>
    <row r="44" spans="2:13" ht="12.75">
      <c r="B44" s="36" t="s">
        <v>114</v>
      </c>
      <c r="C44" s="39">
        <v>8628</v>
      </c>
      <c r="D44" s="42">
        <v>-3653</v>
      </c>
      <c r="E44" s="39">
        <v>1530</v>
      </c>
      <c r="F44" s="42">
        <v>-6690</v>
      </c>
      <c r="G44" s="72">
        <f t="shared" si="0"/>
        <v>-3.3618943334245825</v>
      </c>
      <c r="H44" s="42">
        <f t="shared" si="1"/>
        <v>12281</v>
      </c>
      <c r="I44" s="72"/>
      <c r="J44" s="42">
        <f t="shared" si="3"/>
        <v>8220</v>
      </c>
      <c r="L44" s="39">
        <v>7098</v>
      </c>
      <c r="M44" s="42">
        <v>3037</v>
      </c>
    </row>
    <row r="45" spans="2:13" ht="12.75">
      <c r="B45" s="36" t="s">
        <v>115</v>
      </c>
      <c r="C45" s="39"/>
      <c r="D45" s="42"/>
      <c r="E45" s="39">
        <v>-316</v>
      </c>
      <c r="F45" s="44">
        <v>105</v>
      </c>
      <c r="G45" s="72" t="e">
        <f t="shared" si="0"/>
        <v>#DIV/0!</v>
      </c>
      <c r="H45" s="44">
        <f t="shared" si="1"/>
        <v>0</v>
      </c>
      <c r="I45" s="72">
        <f t="shared" si="2"/>
        <v>-4.0095238095238095</v>
      </c>
      <c r="J45" s="44">
        <f t="shared" si="3"/>
        <v>-421</v>
      </c>
      <c r="L45" s="39">
        <v>316</v>
      </c>
      <c r="M45" s="44">
        <v>-105</v>
      </c>
    </row>
    <row r="46" spans="2:13" ht="12.75">
      <c r="B46" s="80" t="s">
        <v>116</v>
      </c>
      <c r="C46" s="39">
        <v>4006</v>
      </c>
      <c r="D46" s="42">
        <v>4211</v>
      </c>
      <c r="E46" s="39">
        <v>4007</v>
      </c>
      <c r="F46" s="42">
        <v>4214</v>
      </c>
      <c r="G46" s="72">
        <f>(C46-D46)/D46</f>
        <v>-0.04868202327238186</v>
      </c>
      <c r="H46" s="44">
        <f>C46-D46</f>
        <v>-205</v>
      </c>
      <c r="I46" s="72">
        <f>(E46-F46)/F46</f>
        <v>-0.04912197437114381</v>
      </c>
      <c r="J46" s="44">
        <f>E46-F46</f>
        <v>-207</v>
      </c>
      <c r="L46" s="39">
        <v>-1</v>
      </c>
      <c r="M46" s="42">
        <v>-3</v>
      </c>
    </row>
    <row r="47" spans="2:13" ht="12.75">
      <c r="B47" s="80" t="s">
        <v>117</v>
      </c>
      <c r="C47" s="39">
        <v>7098</v>
      </c>
      <c r="D47" s="42">
        <v>3037</v>
      </c>
      <c r="E47" s="39">
        <v>7101</v>
      </c>
      <c r="F47" s="42">
        <v>3037</v>
      </c>
      <c r="G47" s="72"/>
      <c r="H47" s="44">
        <f>C47-D47</f>
        <v>4061</v>
      </c>
      <c r="I47" s="72"/>
      <c r="J47" s="44">
        <f>E47-F47</f>
        <v>4064</v>
      </c>
      <c r="L47" s="39">
        <v>-3</v>
      </c>
      <c r="M47" s="42">
        <v>0</v>
      </c>
    </row>
    <row r="48" spans="2:13" ht="12.75">
      <c r="B48" s="61" t="s">
        <v>118</v>
      </c>
      <c r="C48" s="134">
        <v>311</v>
      </c>
      <c r="D48" s="59">
        <v>-148</v>
      </c>
      <c r="E48" s="134">
        <v>-5502</v>
      </c>
      <c r="F48" s="59">
        <v>-7243</v>
      </c>
      <c r="G48" s="89">
        <f t="shared" si="0"/>
        <v>-3.1013513513513513</v>
      </c>
      <c r="H48" s="59">
        <f t="shared" si="1"/>
        <v>459</v>
      </c>
      <c r="I48" s="89">
        <f t="shared" si="2"/>
        <v>-0.24037001242579042</v>
      </c>
      <c r="J48" s="59">
        <f t="shared" si="3"/>
        <v>1741</v>
      </c>
      <c r="L48" s="134">
        <v>5813</v>
      </c>
      <c r="M48" s="59">
        <v>7095</v>
      </c>
    </row>
    <row r="49" spans="2:13" ht="15.75" customHeight="1">
      <c r="B49" s="80" t="s">
        <v>119</v>
      </c>
      <c r="C49" s="90">
        <v>-2</v>
      </c>
      <c r="D49" s="113">
        <v>-2</v>
      </c>
      <c r="E49" s="90">
        <v>-4158</v>
      </c>
      <c r="F49" s="113">
        <v>-541</v>
      </c>
      <c r="G49" s="147">
        <f>(C49-D49)/D49</f>
        <v>0</v>
      </c>
      <c r="H49" s="113">
        <f>C49-D49</f>
        <v>0</v>
      </c>
      <c r="I49" s="147">
        <f>(E49-F49)/F49</f>
        <v>6.685767097966728</v>
      </c>
      <c r="J49" s="113">
        <f>E49-F49</f>
        <v>-3617</v>
      </c>
      <c r="L49" s="90">
        <v>4156</v>
      </c>
      <c r="M49" s="113">
        <v>539</v>
      </c>
    </row>
    <row r="50" spans="2:10" ht="12.75">
      <c r="B50" s="107"/>
      <c r="C50" s="87"/>
      <c r="D50" s="87"/>
      <c r="E50" s="87"/>
      <c r="F50" s="87"/>
      <c r="G50" s="87"/>
      <c r="H50" s="87"/>
      <c r="I50" s="87"/>
      <c r="J50" s="87"/>
    </row>
    <row r="51" spans="2:6" ht="31.5" customHeight="1">
      <c r="B51" s="107"/>
      <c r="C51" s="3"/>
      <c r="D51" s="3"/>
      <c r="E51" s="3"/>
      <c r="F51" s="3"/>
    </row>
    <row r="52" spans="2:6" ht="15.75" customHeight="1">
      <c r="B52" s="2"/>
      <c r="C52" s="3"/>
      <c r="D52" s="3"/>
      <c r="E52" s="3"/>
      <c r="F52" s="3"/>
    </row>
    <row r="53" spans="2:6" ht="15.75" customHeight="1">
      <c r="B53" s="2"/>
      <c r="C53" s="3"/>
      <c r="D53" s="3"/>
      <c r="E53" s="3"/>
      <c r="F53" s="3"/>
    </row>
    <row r="54" spans="2:6" ht="12.75" customHeight="1">
      <c r="B54" s="2"/>
      <c r="C54" s="3"/>
      <c r="D54" s="3"/>
      <c r="E54" s="3"/>
      <c r="F54" s="3"/>
    </row>
    <row r="55" spans="2:6" ht="12.75" customHeight="1">
      <c r="B55" s="2"/>
      <c r="C55" s="3"/>
      <c r="D55" s="3"/>
      <c r="E55" s="3"/>
      <c r="F55" s="3"/>
    </row>
    <row r="56" spans="2:6" ht="12.75" customHeight="1">
      <c r="B56" s="2"/>
      <c r="C56" s="3"/>
      <c r="D56" s="3"/>
      <c r="E56" s="3"/>
      <c r="F56" s="3"/>
    </row>
    <row r="57" spans="2:6" ht="12.75" customHeight="1">
      <c r="B57" s="2"/>
      <c r="C57" s="3"/>
      <c r="D57" s="3"/>
      <c r="E57" s="3"/>
      <c r="F57" s="3"/>
    </row>
    <row r="58" spans="2:6" ht="12.75" customHeight="1">
      <c r="B58" s="2"/>
      <c r="C58" s="3"/>
      <c r="E58" s="3"/>
      <c r="F58" s="3"/>
    </row>
    <row r="59" spans="2:6" ht="12.75" customHeight="1">
      <c r="B59" s="2"/>
      <c r="C59" s="3"/>
      <c r="E59" s="3"/>
      <c r="F59" s="3"/>
    </row>
    <row r="60" spans="3:13" s="2" customFormat="1" ht="14.25" customHeight="1">
      <c r="C60" s="3"/>
      <c r="D60" s="3"/>
      <c r="E60" s="3"/>
      <c r="F60" s="3"/>
      <c r="G60" s="1"/>
      <c r="H60" s="1"/>
      <c r="I60" s="1"/>
      <c r="L60" s="1"/>
      <c r="M60" s="1"/>
    </row>
    <row r="61" spans="3:13" s="2" customFormat="1" ht="12.75" customHeight="1">
      <c r="C61" s="3"/>
      <c r="D61" s="3"/>
      <c r="E61" s="3"/>
      <c r="F61" s="3"/>
      <c r="G61" s="1"/>
      <c r="H61" s="1"/>
      <c r="I61" s="1"/>
      <c r="L61" s="1"/>
      <c r="M61" s="1"/>
    </row>
    <row r="62" spans="3:13" s="2" customFormat="1" ht="12.75">
      <c r="C62" s="3"/>
      <c r="D62" s="3"/>
      <c r="E62" s="3"/>
      <c r="F62" s="3"/>
      <c r="G62" s="1"/>
      <c r="H62" s="1"/>
      <c r="I62" s="1"/>
      <c r="L62" s="1"/>
      <c r="M62" s="1"/>
    </row>
    <row r="63" spans="3:13" s="2" customFormat="1" ht="12.75" customHeight="1">
      <c r="C63" s="3"/>
      <c r="D63" s="3"/>
      <c r="E63" s="3"/>
      <c r="F63" s="3"/>
      <c r="G63" s="1"/>
      <c r="H63" s="1"/>
      <c r="I63" s="1"/>
      <c r="L63" s="1"/>
      <c r="M63" s="1"/>
    </row>
    <row r="64" spans="3:13" s="2" customFormat="1" ht="12.75">
      <c r="C64" s="3"/>
      <c r="D64" s="3"/>
      <c r="E64" s="3"/>
      <c r="F64" s="3"/>
      <c r="G64" s="1"/>
      <c r="H64" s="1"/>
      <c r="I64" s="1"/>
      <c r="L64" s="1"/>
      <c r="M64" s="1"/>
    </row>
    <row r="65" spans="3:13" s="2" customFormat="1" ht="12.75" customHeight="1">
      <c r="C65" s="3"/>
      <c r="D65" s="3"/>
      <c r="E65" s="3"/>
      <c r="F65" s="3"/>
      <c r="G65" s="1"/>
      <c r="H65" s="1"/>
      <c r="I65" s="1"/>
      <c r="L65" s="1"/>
      <c r="M65" s="1"/>
    </row>
    <row r="66" spans="3:13" s="2" customFormat="1" ht="12.75">
      <c r="C66" s="3"/>
      <c r="D66" s="3"/>
      <c r="E66" s="3"/>
      <c r="F66" s="3"/>
      <c r="G66" s="1"/>
      <c r="H66" s="1"/>
      <c r="I66" s="1"/>
      <c r="L66" s="1"/>
      <c r="M66" s="1"/>
    </row>
    <row r="67" spans="3:13" s="2" customFormat="1" ht="12.75">
      <c r="C67" s="3"/>
      <c r="D67" s="3"/>
      <c r="E67" s="3"/>
      <c r="F67" s="3"/>
      <c r="G67" s="1"/>
      <c r="H67" s="1"/>
      <c r="I67" s="1"/>
      <c r="L67" s="1"/>
      <c r="M67" s="1"/>
    </row>
    <row r="68" spans="2:6" ht="12.75">
      <c r="B68" s="2"/>
      <c r="C68" s="3"/>
      <c r="D68" s="3"/>
      <c r="E68" s="3"/>
      <c r="F68" s="3"/>
    </row>
    <row r="69" spans="2:6" ht="12.75">
      <c r="B69" s="2"/>
      <c r="C69" s="3"/>
      <c r="D69" s="3"/>
      <c r="E69" s="3"/>
      <c r="F69" s="3"/>
    </row>
    <row r="70" spans="2:6" ht="12.75">
      <c r="B70" s="2"/>
      <c r="C70" s="3"/>
      <c r="D70" s="3"/>
      <c r="E70" s="3"/>
      <c r="F70" s="3"/>
    </row>
    <row r="71" spans="2:6" ht="12.75">
      <c r="B71" s="2"/>
      <c r="C71" s="3"/>
      <c r="D71" s="3"/>
      <c r="E71" s="3"/>
      <c r="F71" s="3"/>
    </row>
    <row r="72" spans="2:6" ht="12.75">
      <c r="B72" s="2"/>
      <c r="C72" s="3"/>
      <c r="D72" s="3"/>
      <c r="E72" s="3"/>
      <c r="F72" s="3"/>
    </row>
    <row r="73" spans="2:6" ht="12.75">
      <c r="B73" s="2"/>
      <c r="C73" s="3"/>
      <c r="D73" s="3"/>
      <c r="E73" s="3"/>
      <c r="F73" s="3"/>
    </row>
    <row r="74" spans="2:6" ht="12.75">
      <c r="B74" s="2"/>
      <c r="C74" s="3"/>
      <c r="D74" s="3"/>
      <c r="E74" s="3"/>
      <c r="F74" s="3"/>
    </row>
    <row r="75" spans="2:6" ht="12.75" customHeight="1">
      <c r="B75" s="2"/>
      <c r="C75" s="3"/>
      <c r="D75" s="3"/>
      <c r="E75" s="3"/>
      <c r="F75" s="3"/>
    </row>
    <row r="76" spans="2:6" ht="12.75" customHeight="1">
      <c r="B76" s="2"/>
      <c r="C76" s="3"/>
      <c r="D76" s="3"/>
      <c r="E76" s="3"/>
      <c r="F76" s="3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spans="3:4" ht="12.75">
      <c r="C83" s="2"/>
      <c r="D83" s="2"/>
    </row>
    <row r="84" spans="3:4" ht="12.75">
      <c r="C84" s="2"/>
      <c r="D84" s="2"/>
    </row>
    <row r="85" spans="3:4" ht="12.75">
      <c r="C85" s="2"/>
      <c r="D85" s="2"/>
    </row>
    <row r="86" spans="3:4" ht="12.75">
      <c r="C86" s="2"/>
      <c r="D86" s="2"/>
    </row>
    <row r="87" spans="3:4" ht="12.75">
      <c r="C87" s="2"/>
      <c r="D87" s="2"/>
    </row>
    <row r="88" spans="3:4" ht="12.75">
      <c r="C88" s="2"/>
      <c r="D88" s="2"/>
    </row>
    <row r="89" spans="3:4" ht="12.75">
      <c r="C89" s="2"/>
      <c r="D89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3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0" width="20.7109375" style="1" customWidth="1"/>
    <col min="11" max="11" width="10.7109375" style="1" customWidth="1"/>
    <col min="12" max="13" width="20.7109375" style="1" customWidth="1"/>
    <col min="14" max="16384" width="9.140625" style="1" customWidth="1"/>
  </cols>
  <sheetData>
    <row r="1" spans="2:13" ht="15.75" customHeight="1">
      <c r="B1" s="50"/>
      <c r="C1" s="50"/>
      <c r="D1" s="50"/>
      <c r="E1" s="50"/>
      <c r="F1" s="50"/>
      <c r="G1" s="34"/>
      <c r="H1" s="34"/>
      <c r="I1" s="34"/>
      <c r="J1" s="34"/>
      <c r="K1" s="6"/>
      <c r="L1" s="34"/>
      <c r="M1" s="34"/>
    </row>
    <row r="2" spans="2:13" ht="12.75">
      <c r="B2" s="2"/>
      <c r="C2" s="2"/>
      <c r="D2" s="23"/>
      <c r="E2" s="2"/>
      <c r="F2" s="23"/>
      <c r="G2" s="40"/>
      <c r="H2" s="40"/>
      <c r="I2" s="40"/>
      <c r="J2" s="40"/>
      <c r="L2" s="2"/>
      <c r="M2" s="23"/>
    </row>
    <row r="3" spans="2:13" ht="75.75" customHeight="1">
      <c r="B3" s="60" t="s">
        <v>125</v>
      </c>
      <c r="C3" s="53">
        <v>2021</v>
      </c>
      <c r="D3" s="77">
        <v>2020</v>
      </c>
      <c r="E3" s="53" t="s">
        <v>17</v>
      </c>
      <c r="F3" s="77" t="s">
        <v>10</v>
      </c>
      <c r="G3" s="54" t="s">
        <v>42</v>
      </c>
      <c r="H3" s="54" t="s">
        <v>44</v>
      </c>
      <c r="I3" s="54" t="s">
        <v>43</v>
      </c>
      <c r="J3" s="54" t="s">
        <v>146</v>
      </c>
      <c r="K3" s="77"/>
      <c r="L3" s="53" t="s">
        <v>15</v>
      </c>
      <c r="M3" s="54" t="s">
        <v>9</v>
      </c>
    </row>
    <row r="4" spans="2:13" ht="12" customHeight="1">
      <c r="B4" s="49"/>
      <c r="C4" s="73" t="s">
        <v>41</v>
      </c>
      <c r="D4" s="71" t="s">
        <v>41</v>
      </c>
      <c r="E4" s="73" t="s">
        <v>41</v>
      </c>
      <c r="F4" s="71" t="s">
        <v>41</v>
      </c>
      <c r="G4" s="71" t="s">
        <v>0</v>
      </c>
      <c r="H4" s="71" t="s">
        <v>41</v>
      </c>
      <c r="I4" s="71" t="s">
        <v>0</v>
      </c>
      <c r="J4" s="71" t="s">
        <v>41</v>
      </c>
      <c r="K4" s="41"/>
      <c r="L4" s="73" t="s">
        <v>41</v>
      </c>
      <c r="M4" s="71" t="s">
        <v>41</v>
      </c>
    </row>
    <row r="5" spans="2:13" ht="12" customHeight="1" thickBot="1">
      <c r="B5" s="74"/>
      <c r="C5" s="75"/>
      <c r="D5" s="76"/>
      <c r="E5" s="75"/>
      <c r="F5" s="76"/>
      <c r="G5" s="76"/>
      <c r="H5" s="76"/>
      <c r="I5" s="76"/>
      <c r="J5" s="76"/>
      <c r="K5" s="41"/>
      <c r="L5" s="75"/>
      <c r="M5" s="76"/>
    </row>
    <row r="6" spans="2:13" ht="12.75">
      <c r="B6" s="61" t="s">
        <v>126</v>
      </c>
      <c r="C6" s="62">
        <v>54962</v>
      </c>
      <c r="D6" s="59">
        <v>27715</v>
      </c>
      <c r="E6" s="62">
        <v>27503</v>
      </c>
      <c r="F6" s="59">
        <v>8369</v>
      </c>
      <c r="G6" s="89">
        <f>_xlfn.IFERROR(C6/D6-1,"")</f>
        <v>0.9831138372722352</v>
      </c>
      <c r="H6" s="59">
        <f>C6-D6</f>
        <v>27247</v>
      </c>
      <c r="I6" s="89">
        <f>_xlfn.IFERROR(E6/F6-1,"")</f>
        <v>2.2862946588600788</v>
      </c>
      <c r="J6" s="59">
        <f>E6-F6</f>
        <v>19134</v>
      </c>
      <c r="K6" s="42"/>
      <c r="L6" s="62">
        <v>27459</v>
      </c>
      <c r="M6" s="59">
        <v>19346</v>
      </c>
    </row>
    <row r="7" spans="2:13" ht="12.75">
      <c r="B7" s="36" t="s">
        <v>127</v>
      </c>
      <c r="C7" s="39">
        <v>52802</v>
      </c>
      <c r="D7" s="42">
        <v>25119</v>
      </c>
      <c r="E7" s="39">
        <v>26508</v>
      </c>
      <c r="F7" s="42">
        <v>7914</v>
      </c>
      <c r="G7" s="72">
        <f aca="true" t="shared" si="0" ref="G7:G16">_xlfn.IFERROR(C7/D7-1,"")</f>
        <v>1.1020741271547436</v>
      </c>
      <c r="H7" s="42">
        <f aca="true" t="shared" si="1" ref="H7:H16">C7-D7</f>
        <v>27683</v>
      </c>
      <c r="I7" s="72">
        <f aca="true" t="shared" si="2" ref="I7:I25">_xlfn.IFERROR(E7/F7-1,"")</f>
        <v>2.3495072024260804</v>
      </c>
      <c r="J7" s="42">
        <f aca="true" t="shared" si="3" ref="J7:J25">E7-F7</f>
        <v>18594</v>
      </c>
      <c r="K7" s="42"/>
      <c r="L7" s="39">
        <v>26294</v>
      </c>
      <c r="M7" s="42">
        <v>17205</v>
      </c>
    </row>
    <row r="8" spans="2:17" ht="12.75">
      <c r="B8" s="36" t="s">
        <v>128</v>
      </c>
      <c r="C8" s="39">
        <v>2400</v>
      </c>
      <c r="D8" s="42">
        <v>1397</v>
      </c>
      <c r="E8" s="39">
        <v>1037</v>
      </c>
      <c r="F8" s="42">
        <v>421</v>
      </c>
      <c r="G8" s="72">
        <f t="shared" si="0"/>
        <v>0.7179670722977809</v>
      </c>
      <c r="H8" s="42">
        <f t="shared" si="1"/>
        <v>1003</v>
      </c>
      <c r="I8" s="72">
        <f t="shared" si="2"/>
        <v>1.4631828978622328</v>
      </c>
      <c r="J8" s="42">
        <f t="shared" si="3"/>
        <v>616</v>
      </c>
      <c r="K8" s="42"/>
      <c r="L8" s="39">
        <v>1363</v>
      </c>
      <c r="M8" s="42">
        <v>976</v>
      </c>
      <c r="Q8" s="3"/>
    </row>
    <row r="9" spans="2:17" ht="12.75">
      <c r="B9" s="36" t="s">
        <v>1</v>
      </c>
      <c r="C9" s="39">
        <v>370</v>
      </c>
      <c r="D9" s="42">
        <v>85</v>
      </c>
      <c r="E9" s="39">
        <v>184</v>
      </c>
      <c r="F9" s="42">
        <v>34</v>
      </c>
      <c r="G9" s="72">
        <f t="shared" si="0"/>
        <v>3.352941176470588</v>
      </c>
      <c r="H9" s="42">
        <f t="shared" si="1"/>
        <v>285</v>
      </c>
      <c r="I9" s="72">
        <f t="shared" si="2"/>
        <v>4.411764705882353</v>
      </c>
      <c r="J9" s="42">
        <f t="shared" si="3"/>
        <v>150</v>
      </c>
      <c r="K9" s="42"/>
      <c r="L9" s="39">
        <v>186</v>
      </c>
      <c r="M9" s="42">
        <v>51</v>
      </c>
      <c r="Q9" s="3"/>
    </row>
    <row r="10" spans="2:17" ht="12.75">
      <c r="B10" s="36" t="s">
        <v>129</v>
      </c>
      <c r="C10" s="39">
        <v>86</v>
      </c>
      <c r="D10" s="42">
        <v>52</v>
      </c>
      <c r="E10" s="39">
        <v>31</v>
      </c>
      <c r="F10" s="42">
        <v>14</v>
      </c>
      <c r="G10" s="72">
        <f t="shared" si="0"/>
        <v>0.6538461538461537</v>
      </c>
      <c r="H10" s="42">
        <f t="shared" si="1"/>
        <v>34</v>
      </c>
      <c r="I10" s="72">
        <f t="shared" si="2"/>
        <v>1.2142857142857144</v>
      </c>
      <c r="J10" s="42">
        <f t="shared" si="3"/>
        <v>17</v>
      </c>
      <c r="K10" s="42"/>
      <c r="L10" s="39">
        <v>55</v>
      </c>
      <c r="M10" s="42">
        <v>38</v>
      </c>
      <c r="Q10" s="3"/>
    </row>
    <row r="11" spans="2:17" ht="13.5" thickBot="1">
      <c r="B11" s="37" t="s">
        <v>130</v>
      </c>
      <c r="C11" s="39">
        <v>-696</v>
      </c>
      <c r="D11" s="42">
        <v>1062</v>
      </c>
      <c r="E11" s="39">
        <v>-257</v>
      </c>
      <c r="F11" s="42">
        <v>-14</v>
      </c>
      <c r="G11" s="72">
        <f t="shared" si="0"/>
        <v>-1.655367231638418</v>
      </c>
      <c r="H11" s="42">
        <f t="shared" si="1"/>
        <v>-1758</v>
      </c>
      <c r="I11" s="72">
        <f t="shared" si="2"/>
        <v>17.357142857142858</v>
      </c>
      <c r="J11" s="42">
        <f t="shared" si="3"/>
        <v>-243</v>
      </c>
      <c r="K11" s="42"/>
      <c r="L11" s="39">
        <v>-439</v>
      </c>
      <c r="M11" s="42">
        <v>1076</v>
      </c>
      <c r="P11" s="3"/>
      <c r="Q11" s="3"/>
    </row>
    <row r="12" spans="2:17" ht="12.75">
      <c r="B12" s="64" t="s">
        <v>131</v>
      </c>
      <c r="C12" s="115">
        <v>15002</v>
      </c>
      <c r="D12" s="65">
        <v>11482</v>
      </c>
      <c r="E12" s="115">
        <v>4967</v>
      </c>
      <c r="F12" s="65">
        <v>3398</v>
      </c>
      <c r="G12" s="119">
        <f t="shared" si="0"/>
        <v>0.3065668002090227</v>
      </c>
      <c r="H12" s="65">
        <f t="shared" si="1"/>
        <v>3520</v>
      </c>
      <c r="I12" s="119">
        <f t="shared" si="2"/>
        <v>0.4617422012948793</v>
      </c>
      <c r="J12" s="65">
        <f t="shared" si="3"/>
        <v>1569</v>
      </c>
      <c r="K12" s="42"/>
      <c r="L12" s="115">
        <v>10035</v>
      </c>
      <c r="M12" s="65">
        <v>8084</v>
      </c>
      <c r="P12" s="3"/>
      <c r="Q12" s="3"/>
    </row>
    <row r="13" spans="2:17" ht="12.75">
      <c r="B13" s="80" t="s">
        <v>132</v>
      </c>
      <c r="C13" s="39">
        <v>5105</v>
      </c>
      <c r="D13" s="42">
        <v>4394</v>
      </c>
      <c r="E13" s="39">
        <v>1477</v>
      </c>
      <c r="F13" s="42">
        <v>1281</v>
      </c>
      <c r="G13" s="72">
        <f t="shared" si="0"/>
        <v>0.1618115612198452</v>
      </c>
      <c r="H13" s="42">
        <f t="shared" si="1"/>
        <v>711</v>
      </c>
      <c r="I13" s="72">
        <f t="shared" si="2"/>
        <v>0.15300546448087426</v>
      </c>
      <c r="J13" s="42">
        <f t="shared" si="3"/>
        <v>196</v>
      </c>
      <c r="K13" s="42"/>
      <c r="L13" s="39">
        <v>3628</v>
      </c>
      <c r="M13" s="42">
        <v>3113</v>
      </c>
      <c r="P13" s="3"/>
      <c r="Q13" s="3"/>
    </row>
    <row r="14" spans="2:17" ht="12.75">
      <c r="B14" s="36" t="s">
        <v>133</v>
      </c>
      <c r="C14" s="39">
        <v>2486</v>
      </c>
      <c r="D14" s="42">
        <v>1412</v>
      </c>
      <c r="E14" s="39">
        <v>849</v>
      </c>
      <c r="F14" s="42">
        <v>416</v>
      </c>
      <c r="G14" s="72">
        <f t="shared" si="0"/>
        <v>0.7606232294617563</v>
      </c>
      <c r="H14" s="42">
        <f t="shared" si="1"/>
        <v>1074</v>
      </c>
      <c r="I14" s="72">
        <f t="shared" si="2"/>
        <v>1.0408653846153846</v>
      </c>
      <c r="J14" s="42">
        <f t="shared" si="3"/>
        <v>433</v>
      </c>
      <c r="K14" s="42"/>
      <c r="L14" s="39">
        <v>1637</v>
      </c>
      <c r="M14" s="42">
        <v>996</v>
      </c>
      <c r="P14" s="3"/>
      <c r="Q14" s="3"/>
    </row>
    <row r="15" spans="2:17" ht="12.75">
      <c r="B15" s="36" t="s">
        <v>134</v>
      </c>
      <c r="C15" s="39">
        <v>197</v>
      </c>
      <c r="D15" s="42">
        <v>79</v>
      </c>
      <c r="E15" s="39">
        <v>72</v>
      </c>
      <c r="F15" s="42">
        <v>28</v>
      </c>
      <c r="G15" s="72">
        <f t="shared" si="0"/>
        <v>1.4936708860759493</v>
      </c>
      <c r="H15" s="42">
        <f t="shared" si="1"/>
        <v>118</v>
      </c>
      <c r="I15" s="72">
        <f t="shared" si="2"/>
        <v>1.5714285714285716</v>
      </c>
      <c r="J15" s="42">
        <f t="shared" si="3"/>
        <v>44</v>
      </c>
      <c r="K15" s="42"/>
      <c r="L15" s="39">
        <v>125</v>
      </c>
      <c r="M15" s="42">
        <v>51</v>
      </c>
      <c r="P15" s="3"/>
      <c r="Q15" s="3"/>
    </row>
    <row r="16" spans="2:17" ht="12.75">
      <c r="B16" s="36" t="s">
        <v>135</v>
      </c>
      <c r="C16" s="39">
        <v>1753</v>
      </c>
      <c r="D16" s="42">
        <v>1469</v>
      </c>
      <c r="E16" s="39">
        <v>597</v>
      </c>
      <c r="F16" s="42">
        <v>511</v>
      </c>
      <c r="G16" s="72">
        <f t="shared" si="0"/>
        <v>0.1933287950987066</v>
      </c>
      <c r="H16" s="42">
        <f t="shared" si="1"/>
        <v>284</v>
      </c>
      <c r="I16" s="72">
        <f t="shared" si="2"/>
        <v>0.16829745596868895</v>
      </c>
      <c r="J16" s="42">
        <f t="shared" si="3"/>
        <v>86</v>
      </c>
      <c r="K16" s="42"/>
      <c r="L16" s="39">
        <v>1156</v>
      </c>
      <c r="M16" s="42">
        <v>958</v>
      </c>
      <c r="P16" s="3"/>
      <c r="Q16" s="3"/>
    </row>
    <row r="17" spans="2:17" ht="12.75">
      <c r="B17" s="36" t="s">
        <v>136</v>
      </c>
      <c r="C17" s="39">
        <v>3609</v>
      </c>
      <c r="D17" s="42">
        <v>2801</v>
      </c>
      <c r="E17" s="39">
        <v>1316</v>
      </c>
      <c r="F17" s="42">
        <v>792</v>
      </c>
      <c r="G17" s="72">
        <f>_xlfn.IFERROR(C17/D17-1,"")</f>
        <v>0.2884684041413781</v>
      </c>
      <c r="H17" s="42">
        <f>C17-D17</f>
        <v>808</v>
      </c>
      <c r="I17" s="72">
        <f>_xlfn.IFERROR(E17/F17-1,"")</f>
        <v>0.6616161616161615</v>
      </c>
      <c r="J17" s="42">
        <f>E17-F17</f>
        <v>524</v>
      </c>
      <c r="K17" s="42"/>
      <c r="L17" s="39">
        <v>2293</v>
      </c>
      <c r="M17" s="42">
        <v>2009</v>
      </c>
      <c r="P17" s="3"/>
      <c r="Q17" s="3"/>
    </row>
    <row r="18" spans="2:17" ht="12.75">
      <c r="B18" s="36" t="s">
        <v>137</v>
      </c>
      <c r="C18" s="39">
        <v>0</v>
      </c>
      <c r="D18" s="42">
        <v>0</v>
      </c>
      <c r="E18" s="39"/>
      <c r="F18" s="42"/>
      <c r="G18" s="72"/>
      <c r="H18" s="42"/>
      <c r="I18" s="72"/>
      <c r="J18" s="42"/>
      <c r="K18" s="42"/>
      <c r="L18" s="39"/>
      <c r="M18" s="42"/>
      <c r="P18" s="3"/>
      <c r="Q18" s="3"/>
    </row>
    <row r="19" spans="2:17" ht="12.75">
      <c r="B19" s="36" t="s">
        <v>138</v>
      </c>
      <c r="C19" s="39">
        <v>80</v>
      </c>
      <c r="D19" s="42">
        <v>103</v>
      </c>
      <c r="E19" s="39">
        <v>31</v>
      </c>
      <c r="F19" s="42">
        <v>21</v>
      </c>
      <c r="G19" s="72">
        <f aca="true" t="shared" si="4" ref="G19:G25">_xlfn.IFERROR(C19/D19-1,"")</f>
        <v>-0.22330097087378642</v>
      </c>
      <c r="H19" s="42">
        <f aca="true" t="shared" si="5" ref="H19:H25">C19-D19</f>
        <v>-23</v>
      </c>
      <c r="I19" s="72">
        <f t="shared" si="2"/>
        <v>0.4761904761904763</v>
      </c>
      <c r="J19" s="42">
        <f t="shared" si="3"/>
        <v>10</v>
      </c>
      <c r="K19" s="42"/>
      <c r="L19" s="39">
        <v>49</v>
      </c>
      <c r="M19" s="42">
        <v>82</v>
      </c>
      <c r="P19" s="3"/>
      <c r="Q19" s="3"/>
    </row>
    <row r="20" spans="2:17" ht="12.75">
      <c r="B20" s="36" t="s">
        <v>139</v>
      </c>
      <c r="C20" s="39">
        <v>214</v>
      </c>
      <c r="D20" s="42">
        <v>119</v>
      </c>
      <c r="E20" s="39">
        <v>67</v>
      </c>
      <c r="F20" s="42">
        <v>37</v>
      </c>
      <c r="G20" s="72">
        <f t="shared" si="4"/>
        <v>0.7983193277310925</v>
      </c>
      <c r="H20" s="42">
        <f t="shared" si="5"/>
        <v>95</v>
      </c>
      <c r="I20" s="72">
        <f t="shared" si="2"/>
        <v>0.8108108108108107</v>
      </c>
      <c r="J20" s="42">
        <f t="shared" si="3"/>
        <v>30</v>
      </c>
      <c r="K20" s="42"/>
      <c r="L20" s="39">
        <v>147</v>
      </c>
      <c r="M20" s="42">
        <v>82</v>
      </c>
      <c r="P20" s="3"/>
      <c r="Q20" s="3"/>
    </row>
    <row r="21" spans="2:17" ht="12.75">
      <c r="B21" s="36" t="s">
        <v>140</v>
      </c>
      <c r="C21" s="39">
        <v>36</v>
      </c>
      <c r="D21" s="42">
        <v>52</v>
      </c>
      <c r="E21" s="39">
        <v>4</v>
      </c>
      <c r="F21" s="42">
        <v>-4</v>
      </c>
      <c r="G21" s="72">
        <f t="shared" si="4"/>
        <v>-0.3076923076923077</v>
      </c>
      <c r="H21" s="42">
        <f t="shared" si="5"/>
        <v>-16</v>
      </c>
      <c r="I21" s="72">
        <f t="shared" si="2"/>
        <v>-2</v>
      </c>
      <c r="J21" s="42">
        <f t="shared" si="3"/>
        <v>8</v>
      </c>
      <c r="K21" s="42"/>
      <c r="L21" s="39">
        <v>32</v>
      </c>
      <c r="M21" s="42">
        <v>56</v>
      </c>
      <c r="O21" s="3"/>
      <c r="P21" s="3"/>
      <c r="Q21" s="3"/>
    </row>
    <row r="22" spans="2:17" ht="12.75">
      <c r="B22" s="36" t="s">
        <v>141</v>
      </c>
      <c r="C22" s="39">
        <v>267</v>
      </c>
      <c r="D22" s="42">
        <v>234</v>
      </c>
      <c r="E22" s="39">
        <v>84</v>
      </c>
      <c r="F22" s="42">
        <v>65</v>
      </c>
      <c r="G22" s="72">
        <f t="shared" si="4"/>
        <v>0.14102564102564097</v>
      </c>
      <c r="H22" s="42">
        <f t="shared" si="5"/>
        <v>33</v>
      </c>
      <c r="I22" s="72">
        <f t="shared" si="2"/>
        <v>0.2923076923076924</v>
      </c>
      <c r="J22" s="42">
        <f t="shared" si="3"/>
        <v>19</v>
      </c>
      <c r="K22" s="42"/>
      <c r="L22" s="39">
        <v>183</v>
      </c>
      <c r="M22" s="42">
        <v>169</v>
      </c>
      <c r="Q22" s="3"/>
    </row>
    <row r="23" spans="2:13" ht="12.75">
      <c r="B23" s="36" t="s">
        <v>142</v>
      </c>
      <c r="C23" s="39">
        <v>667</v>
      </c>
      <c r="D23" s="42">
        <v>332</v>
      </c>
      <c r="E23" s="39">
        <v>264</v>
      </c>
      <c r="F23" s="42">
        <v>119</v>
      </c>
      <c r="G23" s="72">
        <f t="shared" si="4"/>
        <v>1.0090361445783134</v>
      </c>
      <c r="H23" s="42">
        <f t="shared" si="5"/>
        <v>335</v>
      </c>
      <c r="I23" s="72">
        <f t="shared" si="2"/>
        <v>1.2184873949579833</v>
      </c>
      <c r="J23" s="42">
        <f t="shared" si="3"/>
        <v>145</v>
      </c>
      <c r="K23" s="42"/>
      <c r="L23" s="39">
        <v>403</v>
      </c>
      <c r="M23" s="42">
        <v>213</v>
      </c>
    </row>
    <row r="24" spans="2:13" ht="13.5" thickBot="1">
      <c r="B24" s="36" t="s">
        <v>143</v>
      </c>
      <c r="C24" s="39">
        <v>588</v>
      </c>
      <c r="D24" s="42">
        <v>487</v>
      </c>
      <c r="E24" s="39">
        <v>206</v>
      </c>
      <c r="F24" s="42">
        <v>132</v>
      </c>
      <c r="G24" s="72">
        <f t="shared" si="4"/>
        <v>0.20739219712525658</v>
      </c>
      <c r="H24" s="42">
        <f t="shared" si="5"/>
        <v>101</v>
      </c>
      <c r="I24" s="72">
        <f t="shared" si="2"/>
        <v>0.5606060606060606</v>
      </c>
      <c r="J24" s="42">
        <f t="shared" si="3"/>
        <v>74</v>
      </c>
      <c r="K24" s="42"/>
      <c r="L24" s="39">
        <v>382</v>
      </c>
      <c r="M24" s="42">
        <v>355</v>
      </c>
    </row>
    <row r="25" spans="2:13" ht="15.75" customHeight="1">
      <c r="B25" s="64" t="s">
        <v>144</v>
      </c>
      <c r="C25" s="115">
        <v>69964</v>
      </c>
      <c r="D25" s="65">
        <v>39197</v>
      </c>
      <c r="E25" s="115">
        <v>32470</v>
      </c>
      <c r="F25" s="65">
        <v>11767</v>
      </c>
      <c r="G25" s="119">
        <f t="shared" si="4"/>
        <v>0.7849325203459447</v>
      </c>
      <c r="H25" s="65">
        <f t="shared" si="5"/>
        <v>30767</v>
      </c>
      <c r="I25" s="119">
        <f t="shared" si="2"/>
        <v>1.759411914676638</v>
      </c>
      <c r="J25" s="65">
        <f t="shared" si="3"/>
        <v>20703</v>
      </c>
      <c r="K25" s="42"/>
      <c r="L25" s="115">
        <v>37494</v>
      </c>
      <c r="M25" s="65">
        <v>27430</v>
      </c>
    </row>
    <row r="26" spans="4:11" ht="12.75">
      <c r="D26" s="78"/>
      <c r="F26" s="78"/>
      <c r="K26" s="42"/>
    </row>
    <row r="27" spans="2:6" ht="33.75">
      <c r="B27" s="88" t="s">
        <v>145</v>
      </c>
      <c r="D27" s="78"/>
      <c r="F27" s="78"/>
    </row>
    <row r="28" spans="4:6" ht="12.75" customHeight="1">
      <c r="D28" s="78"/>
      <c r="F28" s="78"/>
    </row>
    <row r="29" spans="4:10" ht="12.75">
      <c r="D29" s="79"/>
      <c r="F29" s="3"/>
      <c r="G29" s="3"/>
      <c r="H29" s="3"/>
      <c r="I29" s="3"/>
      <c r="J29" s="3"/>
    </row>
    <row r="30" ht="12.75" customHeight="1">
      <c r="D30" s="78"/>
    </row>
    <row r="31" ht="13.5" customHeight="1">
      <c r="D31" s="7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79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0" width="20.7109375" style="1" customWidth="1"/>
    <col min="11" max="11" width="10.7109375" style="1" customWidth="1"/>
    <col min="12" max="13" width="20.7109375" style="1" customWidth="1"/>
    <col min="14" max="14" width="17.7109375" style="1" customWidth="1"/>
    <col min="15" max="15" width="18.28125" style="1" customWidth="1"/>
    <col min="16" max="16" width="18.57421875" style="1" customWidth="1"/>
    <col min="17" max="16384" width="9.140625" style="1" customWidth="1"/>
  </cols>
  <sheetData>
    <row r="1" spans="2:13" ht="15.75" customHeight="1">
      <c r="B1" s="50"/>
      <c r="C1" s="50"/>
      <c r="D1" s="50"/>
      <c r="E1" s="50"/>
      <c r="F1" s="50"/>
      <c r="G1" s="34"/>
      <c r="H1" s="34"/>
      <c r="I1" s="34"/>
      <c r="J1" s="34"/>
      <c r="K1" s="6"/>
      <c r="L1" s="34"/>
      <c r="M1" s="34"/>
    </row>
    <row r="2" spans="2:13" ht="12.75">
      <c r="B2" s="2"/>
      <c r="C2" s="2"/>
      <c r="D2" s="23"/>
      <c r="E2" s="2"/>
      <c r="F2" s="23"/>
      <c r="G2" s="40"/>
      <c r="H2" s="40"/>
      <c r="I2" s="40"/>
      <c r="J2" s="40"/>
      <c r="L2" s="2"/>
      <c r="M2" s="23"/>
    </row>
    <row r="3" spans="2:13" ht="75.75" customHeight="1">
      <c r="B3" s="60" t="s">
        <v>147</v>
      </c>
      <c r="C3" s="53">
        <v>2021</v>
      </c>
      <c r="D3" s="77">
        <v>2020</v>
      </c>
      <c r="E3" s="53" t="s">
        <v>17</v>
      </c>
      <c r="F3" s="77" t="s">
        <v>10</v>
      </c>
      <c r="G3" s="54" t="s">
        <v>42</v>
      </c>
      <c r="H3" s="54" t="s">
        <v>44</v>
      </c>
      <c r="I3" s="54" t="s">
        <v>43</v>
      </c>
      <c r="J3" s="54" t="s">
        <v>45</v>
      </c>
      <c r="K3" s="77"/>
      <c r="L3" s="54" t="s">
        <v>15</v>
      </c>
      <c r="M3" s="54" t="s">
        <v>9</v>
      </c>
    </row>
    <row r="4" spans="2:13" ht="12" customHeight="1">
      <c r="B4" s="49"/>
      <c r="C4" s="73" t="s">
        <v>41</v>
      </c>
      <c r="D4" s="71" t="s">
        <v>41</v>
      </c>
      <c r="E4" s="136" t="s">
        <v>168</v>
      </c>
      <c r="F4" s="71" t="s">
        <v>41</v>
      </c>
      <c r="G4" s="3"/>
      <c r="L4" s="71" t="s">
        <v>41</v>
      </c>
      <c r="M4" s="71" t="s">
        <v>41</v>
      </c>
    </row>
    <row r="5" spans="2:13" ht="12" customHeight="1" thickBot="1">
      <c r="B5" s="74"/>
      <c r="C5" s="75"/>
      <c r="D5" s="76"/>
      <c r="E5" s="137"/>
      <c r="F5" s="76"/>
      <c r="G5" s="76"/>
      <c r="H5" s="76"/>
      <c r="I5" s="76"/>
      <c r="J5" s="76"/>
      <c r="L5" s="76"/>
      <c r="M5" s="76"/>
    </row>
    <row r="6" spans="2:13" ht="12.75">
      <c r="B6" s="61" t="s">
        <v>22</v>
      </c>
      <c r="C6" s="62">
        <v>-43758</v>
      </c>
      <c r="D6" s="59">
        <v>-19808</v>
      </c>
      <c r="E6" s="62">
        <v>-21950</v>
      </c>
      <c r="F6" s="59">
        <v>-5798</v>
      </c>
      <c r="G6" s="89">
        <f aca="true" t="shared" si="0" ref="G6:G34">_xlfn.IFERROR(C6/D6-1,"")</f>
        <v>1.2091074313408723</v>
      </c>
      <c r="H6" s="59">
        <f aca="true" t="shared" si="1" ref="H6:H34">C6-D6</f>
        <v>-23950</v>
      </c>
      <c r="I6" s="89">
        <f aca="true" t="shared" si="2" ref="I6:I34">_xlfn.IFERROR(E6/F6-1,"")</f>
        <v>2.7857882028285617</v>
      </c>
      <c r="J6" s="59">
        <f aca="true" t="shared" si="3" ref="J6:J34">E6-F6</f>
        <v>-16152</v>
      </c>
      <c r="L6" s="62">
        <v>-21808</v>
      </c>
      <c r="M6" s="59">
        <v>-14010</v>
      </c>
    </row>
    <row r="7" spans="2:13" ht="12.75">
      <c r="B7" s="36" t="s">
        <v>148</v>
      </c>
      <c r="C7" s="39">
        <v>-45348</v>
      </c>
      <c r="D7" s="42">
        <v>-19512</v>
      </c>
      <c r="E7" s="39">
        <v>-23540</v>
      </c>
      <c r="F7" s="42">
        <v>-5502</v>
      </c>
      <c r="G7" s="72">
        <f t="shared" si="0"/>
        <v>1.3241082410824108</v>
      </c>
      <c r="H7" s="42">
        <f t="shared" si="1"/>
        <v>-25836</v>
      </c>
      <c r="I7" s="72">
        <f t="shared" si="2"/>
        <v>3.278444202108324</v>
      </c>
      <c r="J7" s="42">
        <f t="shared" si="3"/>
        <v>-18038</v>
      </c>
      <c r="L7" s="39">
        <v>-21808</v>
      </c>
      <c r="M7" s="42">
        <v>-14010</v>
      </c>
    </row>
    <row r="8" spans="2:13" ht="12.75">
      <c r="B8" s="36" t="s">
        <v>149</v>
      </c>
      <c r="C8" s="39">
        <v>1590</v>
      </c>
      <c r="D8" s="42">
        <v>-296</v>
      </c>
      <c r="E8" s="39">
        <v>1590</v>
      </c>
      <c r="F8" s="42">
        <v>-296</v>
      </c>
      <c r="G8" s="72">
        <f>_xlfn.IFERROR(C8/D8-1,"")</f>
        <v>-6.371621621621622</v>
      </c>
      <c r="H8" s="42">
        <f>C8-D8</f>
        <v>1886</v>
      </c>
      <c r="I8" s="72">
        <f>_xlfn.IFERROR(E8/F8-1,"")</f>
        <v>-6.371621621621622</v>
      </c>
      <c r="J8" s="42">
        <f>E8-F8</f>
        <v>1886</v>
      </c>
      <c r="L8" s="39">
        <v>0</v>
      </c>
      <c r="M8" s="42">
        <v>0</v>
      </c>
    </row>
    <row r="9" spans="2:18" ht="13.5" thickBot="1">
      <c r="B9" s="61" t="s">
        <v>23</v>
      </c>
      <c r="C9" s="62">
        <v>0</v>
      </c>
      <c r="D9" s="59">
        <v>4915</v>
      </c>
      <c r="E9" s="62">
        <v>0</v>
      </c>
      <c r="F9" s="59">
        <v>0</v>
      </c>
      <c r="G9" s="89">
        <f t="shared" si="0"/>
        <v>-1</v>
      </c>
      <c r="H9" s="59">
        <f t="shared" si="1"/>
        <v>-4915</v>
      </c>
      <c r="I9" s="72">
        <f t="shared" si="2"/>
      </c>
      <c r="J9" s="59">
        <f t="shared" si="3"/>
        <v>0</v>
      </c>
      <c r="K9" s="59"/>
      <c r="L9" s="62">
        <v>0</v>
      </c>
      <c r="M9" s="59">
        <v>4915</v>
      </c>
      <c r="R9" s="3"/>
    </row>
    <row r="10" spans="2:18" ht="12.75">
      <c r="B10" s="64" t="s">
        <v>24</v>
      </c>
      <c r="C10" s="115">
        <v>-4168</v>
      </c>
      <c r="D10" s="65">
        <v>-3224</v>
      </c>
      <c r="E10" s="115">
        <v>-1374</v>
      </c>
      <c r="F10" s="65">
        <v>-958</v>
      </c>
      <c r="G10" s="119">
        <f t="shared" si="0"/>
        <v>0.29280397022332516</v>
      </c>
      <c r="H10" s="65">
        <f t="shared" si="1"/>
        <v>-944</v>
      </c>
      <c r="I10" s="119">
        <f t="shared" si="2"/>
        <v>0.43423799582463474</v>
      </c>
      <c r="J10" s="65">
        <f t="shared" si="3"/>
        <v>-416</v>
      </c>
      <c r="L10" s="115">
        <v>-2794</v>
      </c>
      <c r="M10" s="65">
        <v>-2266</v>
      </c>
      <c r="R10" s="3"/>
    </row>
    <row r="11" spans="2:18" ht="12.75">
      <c r="B11" s="36" t="s">
        <v>150</v>
      </c>
      <c r="C11" s="39">
        <v>-914</v>
      </c>
      <c r="D11" s="42">
        <v>-909</v>
      </c>
      <c r="E11" s="39">
        <v>-284</v>
      </c>
      <c r="F11" s="42">
        <v>-294</v>
      </c>
      <c r="G11" s="72">
        <f t="shared" si="0"/>
        <v>0.005500550055005604</v>
      </c>
      <c r="H11" s="42">
        <f t="shared" si="1"/>
        <v>-5</v>
      </c>
      <c r="I11" s="72">
        <f t="shared" si="2"/>
        <v>-0.03401360544217691</v>
      </c>
      <c r="J11" s="42">
        <f t="shared" si="3"/>
        <v>10</v>
      </c>
      <c r="L11" s="39">
        <v>-630</v>
      </c>
      <c r="M11" s="42">
        <v>-615</v>
      </c>
      <c r="R11" s="3"/>
    </row>
    <row r="12" spans="2:18" ht="12.75">
      <c r="B12" s="36" t="s">
        <v>151</v>
      </c>
      <c r="C12" s="39">
        <v>-2708</v>
      </c>
      <c r="D12" s="42">
        <v>-1810</v>
      </c>
      <c r="E12" s="39">
        <v>-921</v>
      </c>
      <c r="F12" s="42">
        <v>-505</v>
      </c>
      <c r="G12" s="72">
        <f t="shared" si="0"/>
        <v>0.4961325966850829</v>
      </c>
      <c r="H12" s="42">
        <f t="shared" si="1"/>
        <v>-898</v>
      </c>
      <c r="I12" s="72">
        <f t="shared" si="2"/>
        <v>0.8237623762376238</v>
      </c>
      <c r="J12" s="42">
        <f t="shared" si="3"/>
        <v>-416</v>
      </c>
      <c r="K12" s="3"/>
      <c r="L12" s="39">
        <v>-1787</v>
      </c>
      <c r="M12" s="42">
        <v>-1305</v>
      </c>
      <c r="Q12" s="3"/>
      <c r="R12" s="3"/>
    </row>
    <row r="13" spans="2:18" ht="13.5" thickBot="1">
      <c r="B13" s="36" t="s">
        <v>152</v>
      </c>
      <c r="C13" s="39">
        <v>-546</v>
      </c>
      <c r="D13" s="42">
        <v>-505</v>
      </c>
      <c r="E13" s="39">
        <v>-169</v>
      </c>
      <c r="F13" s="42">
        <v>-159</v>
      </c>
      <c r="G13" s="72">
        <f t="shared" si="0"/>
        <v>0.08118811881188126</v>
      </c>
      <c r="H13" s="42">
        <f t="shared" si="1"/>
        <v>-41</v>
      </c>
      <c r="I13" s="72">
        <f t="shared" si="2"/>
        <v>0.06289308176100628</v>
      </c>
      <c r="J13" s="42">
        <f t="shared" si="3"/>
        <v>-10</v>
      </c>
      <c r="L13" s="39">
        <v>-377</v>
      </c>
      <c r="M13" s="42">
        <v>-346</v>
      </c>
      <c r="Q13" s="3"/>
      <c r="R13" s="3"/>
    </row>
    <row r="14" spans="2:18" ht="12.75">
      <c r="B14" s="64" t="s">
        <v>25</v>
      </c>
      <c r="C14" s="115">
        <v>-3480</v>
      </c>
      <c r="D14" s="65">
        <v>-3381</v>
      </c>
      <c r="E14" s="115">
        <v>-1016</v>
      </c>
      <c r="F14" s="65">
        <v>-1050</v>
      </c>
      <c r="G14" s="119">
        <f t="shared" si="0"/>
        <v>0.02928127772848277</v>
      </c>
      <c r="H14" s="65">
        <f t="shared" si="1"/>
        <v>-99</v>
      </c>
      <c r="I14" s="119">
        <f t="shared" si="2"/>
        <v>-0.0323809523809524</v>
      </c>
      <c r="J14" s="65">
        <f t="shared" si="3"/>
        <v>34</v>
      </c>
      <c r="L14" s="115">
        <v>-2464</v>
      </c>
      <c r="M14" s="65">
        <v>-2331</v>
      </c>
      <c r="Q14" s="3"/>
      <c r="R14" s="3"/>
    </row>
    <row r="15" spans="2:18" ht="12.75">
      <c r="B15" s="36" t="s">
        <v>153</v>
      </c>
      <c r="C15" s="39">
        <v>-2605</v>
      </c>
      <c r="D15" s="42">
        <v>-2463</v>
      </c>
      <c r="E15" s="39">
        <v>-726</v>
      </c>
      <c r="F15" s="42">
        <v>-731</v>
      </c>
      <c r="G15" s="72">
        <f t="shared" si="0"/>
        <v>0.05765326837190421</v>
      </c>
      <c r="H15" s="42">
        <f t="shared" si="1"/>
        <v>-142</v>
      </c>
      <c r="I15" s="72">
        <f t="shared" si="2"/>
        <v>-0.0068399452804377425</v>
      </c>
      <c r="J15" s="42">
        <f t="shared" si="3"/>
        <v>5</v>
      </c>
      <c r="K15" s="3"/>
      <c r="L15" s="39">
        <v>-1879</v>
      </c>
      <c r="M15" s="42">
        <v>-1732</v>
      </c>
      <c r="Q15" s="3"/>
      <c r="R15" s="3"/>
    </row>
    <row r="16" spans="2:18" ht="12.75">
      <c r="B16" s="36" t="s">
        <v>154</v>
      </c>
      <c r="C16" s="39">
        <v>-470</v>
      </c>
      <c r="D16" s="42">
        <v>-449</v>
      </c>
      <c r="E16" s="39">
        <v>-127</v>
      </c>
      <c r="F16" s="42">
        <v>-97</v>
      </c>
      <c r="G16" s="72">
        <f t="shared" si="0"/>
        <v>0.04677060133630295</v>
      </c>
      <c r="H16" s="42">
        <f t="shared" si="1"/>
        <v>-21</v>
      </c>
      <c r="I16" s="72">
        <f t="shared" si="2"/>
        <v>0.30927835051546393</v>
      </c>
      <c r="J16" s="42">
        <f t="shared" si="3"/>
        <v>-30</v>
      </c>
      <c r="L16" s="39">
        <v>-343</v>
      </c>
      <c r="M16" s="42">
        <v>-352</v>
      </c>
      <c r="Q16" s="3"/>
      <c r="R16" s="3"/>
    </row>
    <row r="17" spans="2:18" ht="12.75">
      <c r="B17" s="36" t="s">
        <v>155</v>
      </c>
      <c r="C17" s="39">
        <v>-50</v>
      </c>
      <c r="D17" s="42">
        <v>-134</v>
      </c>
      <c r="E17" s="39">
        <v>-75</v>
      </c>
      <c r="F17" s="42">
        <v>-110</v>
      </c>
      <c r="G17" s="72">
        <f t="shared" si="0"/>
        <v>-0.6268656716417911</v>
      </c>
      <c r="H17" s="42">
        <f t="shared" si="1"/>
        <v>84</v>
      </c>
      <c r="I17" s="72">
        <f t="shared" si="2"/>
        <v>-0.31818181818181823</v>
      </c>
      <c r="J17" s="42">
        <f t="shared" si="3"/>
        <v>35</v>
      </c>
      <c r="K17" s="3"/>
      <c r="L17" s="39">
        <v>25</v>
      </c>
      <c r="M17" s="42">
        <v>-24</v>
      </c>
      <c r="Q17" s="3"/>
      <c r="R17" s="3"/>
    </row>
    <row r="18" spans="2:18" ht="13.5" thickBot="1">
      <c r="B18" s="36" t="s">
        <v>156</v>
      </c>
      <c r="C18" s="39">
        <v>-355</v>
      </c>
      <c r="D18" s="42">
        <v>-335</v>
      </c>
      <c r="E18" s="39">
        <v>-88</v>
      </c>
      <c r="F18" s="42">
        <v>-112</v>
      </c>
      <c r="G18" s="72">
        <f t="shared" si="0"/>
        <v>0.05970149253731338</v>
      </c>
      <c r="H18" s="42">
        <f t="shared" si="1"/>
        <v>-20</v>
      </c>
      <c r="I18" s="72">
        <f t="shared" si="2"/>
        <v>-0.2142857142857143</v>
      </c>
      <c r="J18" s="42">
        <f t="shared" si="3"/>
        <v>24</v>
      </c>
      <c r="K18" s="3"/>
      <c r="L18" s="39">
        <v>-267</v>
      </c>
      <c r="M18" s="42">
        <v>-223</v>
      </c>
      <c r="Q18" s="3"/>
      <c r="R18" s="3"/>
    </row>
    <row r="19" spans="2:18" ht="13.5" thickBot="1">
      <c r="B19" s="64" t="s">
        <v>26</v>
      </c>
      <c r="C19" s="115">
        <v>-1159</v>
      </c>
      <c r="D19" s="65">
        <v>-1048</v>
      </c>
      <c r="E19" s="115">
        <v>-344</v>
      </c>
      <c r="F19" s="65">
        <v>-265</v>
      </c>
      <c r="G19" s="119">
        <f t="shared" si="0"/>
        <v>0.10591603053435117</v>
      </c>
      <c r="H19" s="65">
        <f t="shared" si="1"/>
        <v>-111</v>
      </c>
      <c r="I19" s="119">
        <f t="shared" si="2"/>
        <v>0.29811320754716975</v>
      </c>
      <c r="J19" s="65">
        <f t="shared" si="3"/>
        <v>-79</v>
      </c>
      <c r="K19" s="3"/>
      <c r="L19" s="115">
        <v>-815</v>
      </c>
      <c r="M19" s="65">
        <v>-783</v>
      </c>
      <c r="Q19" s="3"/>
      <c r="R19" s="3"/>
    </row>
    <row r="20" spans="2:18" ht="12.75">
      <c r="B20" s="64" t="s">
        <v>27</v>
      </c>
      <c r="C20" s="115">
        <v>-2112</v>
      </c>
      <c r="D20" s="65">
        <v>-1888</v>
      </c>
      <c r="E20" s="115">
        <v>-724</v>
      </c>
      <c r="F20" s="65">
        <v>-564</v>
      </c>
      <c r="G20" s="119">
        <f t="shared" si="0"/>
        <v>0.11864406779661008</v>
      </c>
      <c r="H20" s="65">
        <f t="shared" si="1"/>
        <v>-224</v>
      </c>
      <c r="I20" s="119">
        <f t="shared" si="2"/>
        <v>0.2836879432624113</v>
      </c>
      <c r="J20" s="65">
        <f t="shared" si="3"/>
        <v>-160</v>
      </c>
      <c r="L20" s="115">
        <v>-1388</v>
      </c>
      <c r="M20" s="65">
        <v>-1324</v>
      </c>
      <c r="Q20" s="3"/>
      <c r="R20" s="3"/>
    </row>
    <row r="21" spans="2:18" ht="12.75">
      <c r="B21" s="36" t="s">
        <v>157</v>
      </c>
      <c r="C21" s="39">
        <v>-343</v>
      </c>
      <c r="D21" s="42">
        <v>-388</v>
      </c>
      <c r="E21" s="39">
        <v>-90</v>
      </c>
      <c r="F21" s="42">
        <v>-97</v>
      </c>
      <c r="G21" s="72">
        <f t="shared" si="0"/>
        <v>-0.115979381443299</v>
      </c>
      <c r="H21" s="42">
        <f t="shared" si="1"/>
        <v>45</v>
      </c>
      <c r="I21" s="72">
        <f t="shared" si="2"/>
        <v>-0.07216494845360821</v>
      </c>
      <c r="J21" s="42">
        <f t="shared" si="3"/>
        <v>7</v>
      </c>
      <c r="L21" s="39">
        <v>-253</v>
      </c>
      <c r="M21" s="42">
        <v>-291</v>
      </c>
      <c r="Q21" s="3"/>
      <c r="R21" s="3"/>
    </row>
    <row r="22" spans="2:18" ht="12.75">
      <c r="B22" s="36" t="s">
        <v>158</v>
      </c>
      <c r="C22" s="39">
        <v>-261</v>
      </c>
      <c r="D22" s="42">
        <v>-265</v>
      </c>
      <c r="E22" s="39">
        <v>-82</v>
      </c>
      <c r="F22" s="42">
        <v>-103</v>
      </c>
      <c r="G22" s="72">
        <f t="shared" si="0"/>
        <v>-0.015094339622641506</v>
      </c>
      <c r="H22" s="42">
        <f t="shared" si="1"/>
        <v>4</v>
      </c>
      <c r="I22" s="72">
        <f t="shared" si="2"/>
        <v>-0.2038834951456311</v>
      </c>
      <c r="J22" s="42">
        <f t="shared" si="3"/>
        <v>21</v>
      </c>
      <c r="K22" s="3"/>
      <c r="L22" s="39">
        <v>-179</v>
      </c>
      <c r="M22" s="42">
        <v>-162</v>
      </c>
      <c r="Q22" s="3"/>
      <c r="R22" s="3"/>
    </row>
    <row r="23" spans="2:18" ht="12.75">
      <c r="B23" s="36" t="s">
        <v>159</v>
      </c>
      <c r="C23" s="39">
        <v>-326</v>
      </c>
      <c r="D23" s="42">
        <v>-190</v>
      </c>
      <c r="E23" s="39">
        <v>-120</v>
      </c>
      <c r="F23" s="42">
        <v>-49</v>
      </c>
      <c r="G23" s="72">
        <f t="shared" si="0"/>
        <v>0.7157894736842105</v>
      </c>
      <c r="H23" s="42">
        <f t="shared" si="1"/>
        <v>-136</v>
      </c>
      <c r="I23" s="72">
        <f t="shared" si="2"/>
        <v>1.4489795918367347</v>
      </c>
      <c r="J23" s="42">
        <f t="shared" si="3"/>
        <v>-71</v>
      </c>
      <c r="K23" s="3"/>
      <c r="L23" s="39">
        <v>-206</v>
      </c>
      <c r="M23" s="42">
        <v>-141</v>
      </c>
      <c r="Q23" s="3"/>
      <c r="R23" s="3"/>
    </row>
    <row r="24" spans="2:18" ht="12.75">
      <c r="B24" s="36" t="s">
        <v>160</v>
      </c>
      <c r="C24" s="39">
        <v>-95</v>
      </c>
      <c r="D24" s="42">
        <v>-95</v>
      </c>
      <c r="E24" s="39">
        <v>-30</v>
      </c>
      <c r="F24" s="42">
        <v>-22</v>
      </c>
      <c r="G24" s="72">
        <f t="shared" si="0"/>
        <v>0</v>
      </c>
      <c r="H24" s="42">
        <f t="shared" si="1"/>
        <v>0</v>
      </c>
      <c r="I24" s="72">
        <f t="shared" si="2"/>
        <v>0.36363636363636354</v>
      </c>
      <c r="J24" s="42">
        <f t="shared" si="3"/>
        <v>-8</v>
      </c>
      <c r="K24" s="3"/>
      <c r="L24" s="39">
        <v>-65</v>
      </c>
      <c r="M24" s="42">
        <v>-73</v>
      </c>
      <c r="Q24" s="3"/>
      <c r="R24" s="3"/>
    </row>
    <row r="25" spans="2:18" ht="13.5" thickBot="1">
      <c r="B25" s="36" t="s">
        <v>161</v>
      </c>
      <c r="C25" s="39">
        <v>-1087</v>
      </c>
      <c r="D25" s="42">
        <v>-950</v>
      </c>
      <c r="E25" s="39">
        <v>-402</v>
      </c>
      <c r="F25" s="42">
        <v>-293</v>
      </c>
      <c r="G25" s="72">
        <f t="shared" si="0"/>
        <v>0.14421052631578957</v>
      </c>
      <c r="H25" s="42">
        <f t="shared" si="1"/>
        <v>-137</v>
      </c>
      <c r="I25" s="72">
        <f t="shared" si="2"/>
        <v>0.3720136518771331</v>
      </c>
      <c r="J25" s="42">
        <f t="shared" si="3"/>
        <v>-109</v>
      </c>
      <c r="L25" s="39">
        <v>-685</v>
      </c>
      <c r="M25" s="42">
        <v>-657</v>
      </c>
      <c r="N25" s="3"/>
      <c r="Q25" s="3"/>
      <c r="R25" s="3"/>
    </row>
    <row r="26" spans="2:18" ht="13.5" thickBot="1">
      <c r="B26" s="64" t="s">
        <v>28</v>
      </c>
      <c r="C26" s="115">
        <v>-1226</v>
      </c>
      <c r="D26" s="65">
        <v>-911</v>
      </c>
      <c r="E26" s="115">
        <v>-303</v>
      </c>
      <c r="F26" s="65">
        <v>-145</v>
      </c>
      <c r="G26" s="119">
        <f t="shared" si="0"/>
        <v>0.3457738748627881</v>
      </c>
      <c r="H26" s="65">
        <f t="shared" si="1"/>
        <v>-315</v>
      </c>
      <c r="I26" s="119">
        <f t="shared" si="2"/>
        <v>1.089655172413793</v>
      </c>
      <c r="J26" s="65">
        <f t="shared" si="3"/>
        <v>-158</v>
      </c>
      <c r="L26" s="115">
        <v>-923</v>
      </c>
      <c r="M26" s="65">
        <v>-766</v>
      </c>
      <c r="N26" s="3"/>
      <c r="Q26" s="3"/>
      <c r="R26" s="3"/>
    </row>
    <row r="27" spans="2:13" ht="12.75">
      <c r="B27" s="64" t="s">
        <v>31</v>
      </c>
      <c r="C27" s="115">
        <v>391</v>
      </c>
      <c r="D27" s="65">
        <v>-1786</v>
      </c>
      <c r="E27" s="115">
        <v>269</v>
      </c>
      <c r="F27" s="65">
        <v>-850</v>
      </c>
      <c r="G27" s="119">
        <f t="shared" si="0"/>
        <v>-1.2189249720044792</v>
      </c>
      <c r="H27" s="65">
        <f t="shared" si="1"/>
        <v>2177</v>
      </c>
      <c r="I27" s="119">
        <f t="shared" si="2"/>
        <v>-1.316470588235294</v>
      </c>
      <c r="J27" s="65">
        <f t="shared" si="3"/>
        <v>1119</v>
      </c>
      <c r="L27" s="115">
        <v>122</v>
      </c>
      <c r="M27" s="65">
        <v>-936</v>
      </c>
    </row>
    <row r="28" spans="2:13" ht="12.75">
      <c r="B28" s="36" t="s">
        <v>162</v>
      </c>
      <c r="C28" s="39">
        <v>-626</v>
      </c>
      <c r="D28" s="42">
        <v>-198</v>
      </c>
      <c r="E28" s="39">
        <v>-169</v>
      </c>
      <c r="F28" s="42">
        <v>-70</v>
      </c>
      <c r="G28" s="72">
        <f t="shared" si="0"/>
        <v>2.1616161616161618</v>
      </c>
      <c r="H28" s="42">
        <f t="shared" si="1"/>
        <v>-428</v>
      </c>
      <c r="I28" s="72">
        <f t="shared" si="2"/>
        <v>1.4142857142857141</v>
      </c>
      <c r="J28" s="42">
        <f t="shared" si="3"/>
        <v>-99</v>
      </c>
      <c r="L28" s="39">
        <v>-457</v>
      </c>
      <c r="M28" s="42">
        <v>-128</v>
      </c>
    </row>
    <row r="29" spans="2:13" ht="12.75">
      <c r="B29" s="36" t="s">
        <v>163</v>
      </c>
      <c r="C29" s="39">
        <v>1009</v>
      </c>
      <c r="D29" s="42">
        <v>-1577</v>
      </c>
      <c r="E29" s="39">
        <v>429</v>
      </c>
      <c r="F29" s="42">
        <v>-782</v>
      </c>
      <c r="G29" s="72">
        <f t="shared" si="0"/>
        <v>-1.6398224476854788</v>
      </c>
      <c r="H29" s="42">
        <f t="shared" si="1"/>
        <v>2586</v>
      </c>
      <c r="I29" s="72">
        <f t="shared" si="2"/>
        <v>-1.5485933503836318</v>
      </c>
      <c r="J29" s="42">
        <f t="shared" si="3"/>
        <v>1211</v>
      </c>
      <c r="L29" s="39">
        <v>580</v>
      </c>
      <c r="M29" s="42">
        <v>-795</v>
      </c>
    </row>
    <row r="30" spans="2:13" ht="13.5" thickBot="1">
      <c r="B30" s="36" t="s">
        <v>164</v>
      </c>
      <c r="C30" s="39">
        <v>8</v>
      </c>
      <c r="D30" s="42">
        <v>-11</v>
      </c>
      <c r="E30" s="39">
        <v>9</v>
      </c>
      <c r="F30" s="42">
        <v>2</v>
      </c>
      <c r="G30" s="72">
        <f t="shared" si="0"/>
        <v>-1.7272727272727273</v>
      </c>
      <c r="H30" s="42">
        <f t="shared" si="1"/>
        <v>19</v>
      </c>
      <c r="I30" s="72">
        <f t="shared" si="2"/>
        <v>3.5</v>
      </c>
      <c r="J30" s="42">
        <f t="shared" si="3"/>
        <v>7</v>
      </c>
      <c r="L30" s="39">
        <v>-1</v>
      </c>
      <c r="M30" s="42">
        <v>-13</v>
      </c>
    </row>
    <row r="31" spans="2:13" ht="13.5" thickBot="1">
      <c r="B31" s="64" t="s">
        <v>165</v>
      </c>
      <c r="C31" s="115">
        <v>-4031</v>
      </c>
      <c r="D31" s="65">
        <v>-3424</v>
      </c>
      <c r="E31" s="115">
        <v>-1454</v>
      </c>
      <c r="F31" s="65">
        <v>-983</v>
      </c>
      <c r="G31" s="119">
        <f t="shared" si="0"/>
        <v>0.1772780373831775</v>
      </c>
      <c r="H31" s="65">
        <f t="shared" si="1"/>
        <v>-607</v>
      </c>
      <c r="I31" s="119">
        <f t="shared" si="2"/>
        <v>0.47914547304170907</v>
      </c>
      <c r="J31" s="65">
        <f t="shared" si="3"/>
        <v>-471</v>
      </c>
      <c r="L31" s="115">
        <v>-2577</v>
      </c>
      <c r="M31" s="65">
        <v>-2441</v>
      </c>
    </row>
    <row r="32" spans="2:18" ht="13.5" thickBot="1">
      <c r="B32" s="64" t="s">
        <v>166</v>
      </c>
      <c r="C32" s="115">
        <v>-423</v>
      </c>
      <c r="D32" s="65">
        <v>-159</v>
      </c>
      <c r="E32" s="115">
        <v>547</v>
      </c>
      <c r="F32" s="65">
        <v>-146</v>
      </c>
      <c r="G32" s="119">
        <f t="shared" si="0"/>
        <v>1.6603773584905661</v>
      </c>
      <c r="H32" s="65">
        <f t="shared" si="1"/>
        <v>-264</v>
      </c>
      <c r="I32" s="119">
        <f t="shared" si="2"/>
        <v>-4.7465753424657535</v>
      </c>
      <c r="J32" s="65">
        <f t="shared" si="3"/>
        <v>693</v>
      </c>
      <c r="L32" s="115">
        <v>-970</v>
      </c>
      <c r="M32" s="65">
        <v>-13</v>
      </c>
      <c r="N32" s="3"/>
      <c r="Q32" s="3"/>
      <c r="R32" s="3"/>
    </row>
    <row r="33" spans="2:18" ht="13.5" thickBot="1">
      <c r="B33" s="64" t="s">
        <v>30</v>
      </c>
      <c r="C33" s="115">
        <v>1564</v>
      </c>
      <c r="D33" s="65">
        <v>1102</v>
      </c>
      <c r="E33" s="115">
        <v>626</v>
      </c>
      <c r="F33" s="65">
        <v>333</v>
      </c>
      <c r="G33" s="119">
        <f t="shared" si="0"/>
        <v>0.41923774954627957</v>
      </c>
      <c r="H33" s="65">
        <f t="shared" si="1"/>
        <v>462</v>
      </c>
      <c r="I33" s="119">
        <f t="shared" si="2"/>
        <v>0.8798798798798799</v>
      </c>
      <c r="J33" s="65">
        <f t="shared" si="3"/>
        <v>293</v>
      </c>
      <c r="L33" s="115">
        <v>938</v>
      </c>
      <c r="M33" s="65">
        <v>769</v>
      </c>
      <c r="N33" s="3"/>
      <c r="Q33" s="3"/>
      <c r="R33" s="3"/>
    </row>
    <row r="34" spans="2:13" ht="12.75">
      <c r="B34" s="64" t="s">
        <v>167</v>
      </c>
      <c r="C34" s="115">
        <v>-58402</v>
      </c>
      <c r="D34" s="65">
        <v>-29612</v>
      </c>
      <c r="E34" s="115">
        <v>-25723</v>
      </c>
      <c r="F34" s="65">
        <v>-10426</v>
      </c>
      <c r="G34" s="119">
        <f t="shared" si="0"/>
        <v>0.9722409833851142</v>
      </c>
      <c r="H34" s="65">
        <f t="shared" si="1"/>
        <v>-28790</v>
      </c>
      <c r="I34" s="119">
        <f t="shared" si="2"/>
        <v>1.4671973911375407</v>
      </c>
      <c r="J34" s="65">
        <f t="shared" si="3"/>
        <v>-15297</v>
      </c>
      <c r="L34" s="115">
        <v>-32679</v>
      </c>
      <c r="M34" s="65">
        <v>-19186</v>
      </c>
    </row>
    <row r="35" spans="3:6" ht="15.75" customHeight="1">
      <c r="C35" s="3"/>
      <c r="E35" s="3"/>
      <c r="F35" s="3"/>
    </row>
    <row r="36" spans="2:4" ht="22.5" customHeight="1">
      <c r="B36" s="107"/>
      <c r="C36" s="129"/>
      <c r="D36" s="129"/>
    </row>
    <row r="37" ht="15.75" customHeight="1">
      <c r="C37" s="3"/>
    </row>
    <row r="38" ht="15.75" customHeight="1"/>
    <row r="39" spans="2:18" s="2" customFormat="1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9" ht="12.75" customHeight="1"/>
    <row r="50" ht="12.75" customHeight="1"/>
    <row r="59" ht="12.75">
      <c r="C59" s="18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I11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8.28125" style="1" customWidth="1"/>
    <col min="3" max="4" width="20.7109375" style="1" customWidth="1"/>
    <col min="5" max="6" width="20.7109375" style="2" customWidth="1"/>
    <col min="7" max="9" width="20.7109375" style="1" customWidth="1"/>
    <col min="10" max="10" width="13.7109375" style="1" customWidth="1"/>
    <col min="11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spans="2:17" ht="15.75" customHeight="1">
      <c r="B1" s="33"/>
      <c r="C1" s="33"/>
      <c r="D1" s="33"/>
      <c r="E1" s="33"/>
      <c r="F1" s="33"/>
      <c r="G1" s="33"/>
      <c r="H1" s="34"/>
      <c r="I1" s="47"/>
      <c r="J1" s="6"/>
      <c r="K1" s="33"/>
      <c r="L1" s="33"/>
      <c r="M1" s="33"/>
      <c r="N1" s="33"/>
      <c r="O1" s="33"/>
      <c r="P1" s="34"/>
      <c r="Q1" s="34"/>
    </row>
    <row r="2" ht="12.75">
      <c r="B2" s="2"/>
    </row>
    <row r="3" spans="2:22" ht="75.75" customHeight="1">
      <c r="B3" s="51" t="s">
        <v>169</v>
      </c>
      <c r="C3" s="81" t="s">
        <v>187</v>
      </c>
      <c r="D3" s="81" t="s">
        <v>188</v>
      </c>
      <c r="E3" s="81" t="s">
        <v>189</v>
      </c>
      <c r="F3" s="81" t="s">
        <v>190</v>
      </c>
      <c r="G3" s="97" t="s">
        <v>191</v>
      </c>
      <c r="H3" s="97" t="s">
        <v>192</v>
      </c>
      <c r="I3" s="152" t="s">
        <v>167</v>
      </c>
      <c r="J3" s="54" t="s">
        <v>193</v>
      </c>
      <c r="K3" s="81" t="s">
        <v>187</v>
      </c>
      <c r="L3" s="81" t="s">
        <v>188</v>
      </c>
      <c r="M3" s="81" t="s">
        <v>189</v>
      </c>
      <c r="N3" s="81" t="s">
        <v>190</v>
      </c>
      <c r="O3" s="97" t="s">
        <v>191</v>
      </c>
      <c r="P3" s="97" t="s">
        <v>192</v>
      </c>
      <c r="Q3" s="152" t="s">
        <v>167</v>
      </c>
      <c r="R3" s="3"/>
      <c r="S3" s="3"/>
      <c r="T3" s="3"/>
      <c r="U3" s="3"/>
      <c r="V3" s="3"/>
    </row>
    <row r="4" spans="2:22" ht="12" customHeight="1">
      <c r="B4" s="49"/>
      <c r="C4" s="150" t="s">
        <v>41</v>
      </c>
      <c r="D4" s="150" t="s">
        <v>41</v>
      </c>
      <c r="E4" s="150" t="s">
        <v>41</v>
      </c>
      <c r="F4" s="150" t="s">
        <v>41</v>
      </c>
      <c r="G4" s="150" t="s">
        <v>41</v>
      </c>
      <c r="H4" s="150" t="s">
        <v>41</v>
      </c>
      <c r="I4" s="151" t="s">
        <v>41</v>
      </c>
      <c r="J4" s="41"/>
      <c r="K4" s="71" t="s">
        <v>168</v>
      </c>
      <c r="L4" s="71" t="s">
        <v>168</v>
      </c>
      <c r="M4" s="71" t="s">
        <v>168</v>
      </c>
      <c r="N4" s="71" t="s">
        <v>168</v>
      </c>
      <c r="O4" s="71" t="s">
        <v>168</v>
      </c>
      <c r="P4" s="71" t="s">
        <v>168</v>
      </c>
      <c r="Q4" s="73" t="s">
        <v>168</v>
      </c>
      <c r="R4" s="3"/>
      <c r="S4" s="3"/>
      <c r="T4" s="3"/>
      <c r="U4" s="3"/>
      <c r="V4" s="3"/>
    </row>
    <row r="5" spans="2:22" ht="12" customHeight="1" thickBot="1">
      <c r="B5" s="74"/>
      <c r="C5" s="76"/>
      <c r="D5" s="76"/>
      <c r="E5" s="76"/>
      <c r="F5" s="76"/>
      <c r="G5" s="76"/>
      <c r="H5" s="121"/>
      <c r="I5" s="73"/>
      <c r="J5" s="41"/>
      <c r="K5" s="76"/>
      <c r="L5" s="76"/>
      <c r="M5" s="76"/>
      <c r="N5" s="76"/>
      <c r="O5" s="76"/>
      <c r="P5" s="76"/>
      <c r="Q5" s="75"/>
      <c r="R5" s="3"/>
      <c r="S5" s="3"/>
      <c r="T5" s="3"/>
      <c r="U5" s="3"/>
      <c r="V5" s="3"/>
    </row>
    <row r="6" spans="2:17" ht="15.75" customHeight="1">
      <c r="B6" s="61" t="s">
        <v>173</v>
      </c>
      <c r="C6" s="42"/>
      <c r="D6" s="42"/>
      <c r="E6" s="42"/>
      <c r="F6" s="42"/>
      <c r="G6" s="42"/>
      <c r="H6" s="42"/>
      <c r="I6" s="122"/>
      <c r="J6" s="42"/>
      <c r="K6" s="42">
        <f>_xlfn.IFERROR(B6/#REF!-1,"")</f>
      </c>
      <c r="L6" s="42">
        <f>_xlfn.IFERROR(C6/#REF!-1,"")</f>
      </c>
      <c r="M6" s="42">
        <f>_xlfn.IFERROR(D6/#REF!-1,"")</f>
      </c>
      <c r="N6" s="42">
        <f>_xlfn.IFERROR(E6/#REF!-1,"")</f>
      </c>
      <c r="O6" s="42">
        <f>_xlfn.IFERROR(F6/#REF!-1,"")</f>
      </c>
      <c r="P6" s="42">
        <f>_xlfn.IFERROR(G6/#REF!-1,"")</f>
      </c>
      <c r="Q6" s="39">
        <f>_xlfn.IFERROR(H6/#REF!-1,"")</f>
      </c>
    </row>
    <row r="7" spans="2:17" ht="15.75" customHeight="1">
      <c r="B7" s="36" t="s">
        <v>174</v>
      </c>
      <c r="C7" s="91">
        <v>4354</v>
      </c>
      <c r="D7" s="91">
        <v>57807</v>
      </c>
      <c r="E7" s="91">
        <v>5304</v>
      </c>
      <c r="F7" s="91">
        <v>2381</v>
      </c>
      <c r="G7" s="91">
        <v>118</v>
      </c>
      <c r="H7" s="91">
        <v>0</v>
      </c>
      <c r="I7" s="39">
        <v>69964</v>
      </c>
      <c r="J7" s="42"/>
      <c r="K7" s="67">
        <f aca="true" t="shared" si="0" ref="K7:K24">_xlfn.IFERROR(C7/C34-1,"")</f>
        <v>0.5809731299927379</v>
      </c>
      <c r="L7" s="67">
        <f aca="true" t="shared" si="1" ref="L7:Q20">_xlfn.IFERROR(D7/D34-1,"")</f>
        <v>0.9365829145728644</v>
      </c>
      <c r="M7" s="67">
        <f t="shared" si="1"/>
        <v>0.15229198348902884</v>
      </c>
      <c r="N7" s="67">
        <f t="shared" si="1"/>
        <v>0.2912147505422993</v>
      </c>
      <c r="O7" s="67">
        <f t="shared" si="1"/>
        <v>-0.1917808219178082</v>
      </c>
      <c r="P7" s="67">
        <f t="shared" si="1"/>
      </c>
      <c r="Q7" s="68">
        <f t="shared" si="1"/>
        <v>0.7849325203459447</v>
      </c>
    </row>
    <row r="8" spans="2:17" ht="15.75" customHeight="1">
      <c r="B8" s="36" t="s">
        <v>175</v>
      </c>
      <c r="C8" s="91">
        <v>11536</v>
      </c>
      <c r="D8" s="91">
        <v>2140</v>
      </c>
      <c r="E8" s="91">
        <v>109</v>
      </c>
      <c r="F8" s="91">
        <v>1042</v>
      </c>
      <c r="G8" s="91">
        <v>438</v>
      </c>
      <c r="H8" s="91">
        <v>-15265</v>
      </c>
      <c r="I8" s="39">
        <v>0</v>
      </c>
      <c r="J8" s="42"/>
      <c r="K8" s="67">
        <f t="shared" si="0"/>
        <v>5.208826695371367</v>
      </c>
      <c r="L8" s="67">
        <f t="shared" si="1"/>
        <v>1.698612862547289</v>
      </c>
      <c r="M8" s="67">
        <f t="shared" si="1"/>
        <v>0.345679012345679</v>
      </c>
      <c r="N8" s="67">
        <f t="shared" si="1"/>
        <v>0.12163616792249732</v>
      </c>
      <c r="O8" s="67">
        <f t="shared" si="1"/>
        <v>0.29585798816568043</v>
      </c>
      <c r="P8" s="67">
        <f t="shared" si="1"/>
        <v>2.817204301075269</v>
      </c>
      <c r="Q8" s="68">
        <f t="shared" si="1"/>
      </c>
    </row>
    <row r="9" spans="2:17" ht="15.75" customHeight="1" thickBot="1">
      <c r="B9" s="55" t="s">
        <v>176</v>
      </c>
      <c r="C9" s="117">
        <v>15890</v>
      </c>
      <c r="D9" s="117">
        <v>59947</v>
      </c>
      <c r="E9" s="117">
        <v>5413</v>
      </c>
      <c r="F9" s="117">
        <v>3423</v>
      </c>
      <c r="G9" s="117">
        <v>556</v>
      </c>
      <c r="H9" s="117">
        <v>-15265</v>
      </c>
      <c r="I9" s="56">
        <v>69964</v>
      </c>
      <c r="J9" s="42"/>
      <c r="K9" s="93">
        <f t="shared" si="0"/>
        <v>2.4453599306157847</v>
      </c>
      <c r="L9" s="93">
        <f t="shared" si="1"/>
        <v>0.956303234017557</v>
      </c>
      <c r="M9" s="93">
        <f t="shared" si="1"/>
        <v>0.15563620836891556</v>
      </c>
      <c r="N9" s="93">
        <f t="shared" si="1"/>
        <v>0.23440317345834827</v>
      </c>
      <c r="O9" s="93">
        <f t="shared" si="1"/>
        <v>0.14876033057851235</v>
      </c>
      <c r="P9" s="93">
        <f t="shared" si="1"/>
        <v>2.817204301075269</v>
      </c>
      <c r="Q9" s="94">
        <f t="shared" si="1"/>
        <v>0.7849325203459447</v>
      </c>
    </row>
    <row r="10" spans="2:17" ht="15.75" customHeight="1">
      <c r="B10" s="36" t="s">
        <v>33</v>
      </c>
      <c r="C10" s="42">
        <v>-1452</v>
      </c>
      <c r="D10" s="42">
        <v>-211</v>
      </c>
      <c r="E10" s="42">
        <v>-1218</v>
      </c>
      <c r="F10" s="42">
        <v>-1079</v>
      </c>
      <c r="G10" s="42">
        <v>-71</v>
      </c>
      <c r="H10" s="42">
        <v>0</v>
      </c>
      <c r="I10" s="39">
        <v>-4031</v>
      </c>
      <c r="J10" s="42"/>
      <c r="K10" s="67">
        <f t="shared" si="0"/>
        <v>0.16346153846153855</v>
      </c>
      <c r="L10" s="67">
        <f t="shared" si="1"/>
        <v>-0.053811659192825156</v>
      </c>
      <c r="M10" s="67">
        <f t="shared" si="1"/>
        <v>0.11334552102376594</v>
      </c>
      <c r="N10" s="67">
        <f t="shared" si="1"/>
        <v>0.35723270440251564</v>
      </c>
      <c r="O10" s="67">
        <f t="shared" si="1"/>
        <v>0.109375</v>
      </c>
      <c r="P10" s="67">
        <f t="shared" si="1"/>
      </c>
      <c r="Q10" s="68">
        <f t="shared" si="1"/>
        <v>0.1772780373831775</v>
      </c>
    </row>
    <row r="11" spans="2:17" ht="15.75" customHeight="1">
      <c r="B11" s="36" t="s">
        <v>177</v>
      </c>
      <c r="C11" s="42">
        <v>-455</v>
      </c>
      <c r="D11" s="42">
        <v>-58961</v>
      </c>
      <c r="E11" s="42">
        <v>-221</v>
      </c>
      <c r="F11" s="42">
        <v>-1636</v>
      </c>
      <c r="G11" s="42">
        <v>-51.419155258470994</v>
      </c>
      <c r="H11" s="42">
        <v>13399.4538919259</v>
      </c>
      <c r="I11" s="39">
        <v>-47924.965263332575</v>
      </c>
      <c r="J11" s="42"/>
      <c r="K11" s="67">
        <f t="shared" si="0"/>
        <v>0.4536741214057507</v>
      </c>
      <c r="L11" s="67">
        <f t="shared" si="1"/>
        <v>2.0237960921072875</v>
      </c>
      <c r="M11" s="67">
        <f t="shared" si="1"/>
        <v>2.0694444444444446</v>
      </c>
      <c r="N11" s="67">
        <f t="shared" si="1"/>
        <v>0.4030874785591767</v>
      </c>
      <c r="O11" s="67">
        <f t="shared" si="1"/>
        <v>-0.07867798595461528</v>
      </c>
      <c r="P11" s="67">
        <f t="shared" si="1"/>
        <v>3.484237381376012</v>
      </c>
      <c r="Q11" s="68">
        <f t="shared" si="1"/>
        <v>1.6452032963917032</v>
      </c>
    </row>
    <row r="12" spans="2:35" ht="15.75" customHeight="1">
      <c r="B12" s="36" t="s">
        <v>178</v>
      </c>
      <c r="C12" s="42">
        <v>-928</v>
      </c>
      <c r="D12" s="42">
        <v>-431</v>
      </c>
      <c r="E12" s="42">
        <v>-1566</v>
      </c>
      <c r="F12" s="42">
        <v>-238</v>
      </c>
      <c r="G12" s="42">
        <v>-318.701501594184</v>
      </c>
      <c r="H12" s="42">
        <v>1.9602033600000002</v>
      </c>
      <c r="I12" s="39">
        <v>-3479.741298234184</v>
      </c>
      <c r="J12" s="42"/>
      <c r="K12" s="67">
        <f t="shared" si="0"/>
        <v>0.01978021978021971</v>
      </c>
      <c r="L12" s="67">
        <f t="shared" si="1"/>
        <v>-0.0226757369614512</v>
      </c>
      <c r="M12" s="67">
        <f t="shared" si="1"/>
        <v>0.047491638795986724</v>
      </c>
      <c r="N12" s="67">
        <f t="shared" si="1"/>
        <v>0.017094017094017033</v>
      </c>
      <c r="O12" s="67">
        <f t="shared" si="1"/>
        <v>0.05759682025204116</v>
      </c>
      <c r="P12" s="67">
        <f t="shared" si="1"/>
        <v>5.333735526896294</v>
      </c>
      <c r="Q12" s="68">
        <f t="shared" si="1"/>
        <v>0.029193954291948154</v>
      </c>
      <c r="R12" s="3"/>
      <c r="S12" s="3"/>
      <c r="T12" s="3"/>
      <c r="U12" s="3"/>
      <c r="V12" s="3"/>
      <c r="AI12" s="3"/>
    </row>
    <row r="13" spans="2:35" ht="15.75" customHeight="1">
      <c r="B13" s="36" t="s">
        <v>179</v>
      </c>
      <c r="C13" s="42">
        <v>-852</v>
      </c>
      <c r="D13" s="42">
        <v>-805</v>
      </c>
      <c r="E13" s="42">
        <v>-244</v>
      </c>
      <c r="F13" s="42">
        <v>-244</v>
      </c>
      <c r="G13" s="42">
        <v>-279.263802752927</v>
      </c>
      <c r="H13" s="42">
        <v>311.296358416852</v>
      </c>
      <c r="I13" s="39">
        <v>-2112.967444336075</v>
      </c>
      <c r="J13" s="42"/>
      <c r="K13" s="67">
        <f t="shared" si="0"/>
        <v>0.3786407766990292</v>
      </c>
      <c r="L13" s="67">
        <f t="shared" si="1"/>
        <v>-0.02305825242718451</v>
      </c>
      <c r="M13" s="67">
        <f t="shared" si="1"/>
        <v>0.047210300429184615</v>
      </c>
      <c r="N13" s="67">
        <f t="shared" si="1"/>
        <v>0.1787439613526569</v>
      </c>
      <c r="O13" s="67">
        <f t="shared" si="1"/>
        <v>0.10143163865935212</v>
      </c>
      <c r="P13" s="67">
        <f t="shared" si="1"/>
        <v>0.2541126397249369</v>
      </c>
      <c r="Q13" s="68">
        <f t="shared" si="1"/>
        <v>0.11955628628944437</v>
      </c>
      <c r="AI13" s="3"/>
    </row>
    <row r="14" spans="2:35" ht="15.75" customHeight="1">
      <c r="B14" s="36" t="s">
        <v>26</v>
      </c>
      <c r="C14" s="42">
        <v>-290</v>
      </c>
      <c r="D14" s="42">
        <v>-185</v>
      </c>
      <c r="E14" s="42">
        <v>-684</v>
      </c>
      <c r="F14" s="42">
        <v>0</v>
      </c>
      <c r="G14" s="42">
        <v>-0.03210768</v>
      </c>
      <c r="H14" s="42">
        <v>0</v>
      </c>
      <c r="I14" s="39">
        <v>-1159.03210768</v>
      </c>
      <c r="J14" s="42"/>
      <c r="K14" s="67">
        <f t="shared" si="0"/>
        <v>0.38095238095238093</v>
      </c>
      <c r="L14" s="67">
        <f t="shared" si="1"/>
        <v>0.08187134502923987</v>
      </c>
      <c r="M14" s="67">
        <f t="shared" si="1"/>
        <v>0.025487256371814038</v>
      </c>
      <c r="N14" s="67">
        <f t="shared" si="1"/>
      </c>
      <c r="O14" s="67">
        <f t="shared" si="1"/>
        <v>4.6913575870161734</v>
      </c>
      <c r="P14" s="67">
        <f t="shared" si="1"/>
      </c>
      <c r="Q14" s="68">
        <f t="shared" si="1"/>
        <v>0.10594071425341567</v>
      </c>
      <c r="AI14" s="3"/>
    </row>
    <row r="15" spans="2:35" ht="15.75" customHeight="1">
      <c r="B15" s="36" t="s">
        <v>31</v>
      </c>
      <c r="C15" s="42">
        <v>425</v>
      </c>
      <c r="D15" s="42">
        <v>-1</v>
      </c>
      <c r="E15" s="42">
        <v>-5</v>
      </c>
      <c r="F15" s="42">
        <v>0</v>
      </c>
      <c r="G15" s="42">
        <v>-27.66635073</v>
      </c>
      <c r="H15" s="42">
        <v>0</v>
      </c>
      <c r="I15" s="39">
        <v>391.33364927</v>
      </c>
      <c r="J15" s="42"/>
      <c r="K15" s="67">
        <f t="shared" si="0"/>
        <v>-1.2525252525252526</v>
      </c>
      <c r="L15" s="67">
        <f t="shared" si="1"/>
        <v>-0.8</v>
      </c>
      <c r="M15" s="67">
        <f t="shared" si="1"/>
        <v>0</v>
      </c>
      <c r="N15" s="67">
        <f t="shared" si="1"/>
        <v>-1</v>
      </c>
      <c r="O15" s="67">
        <f t="shared" si="1"/>
        <v>-0.6815030336848048</v>
      </c>
      <c r="P15" s="67">
        <f t="shared" si="1"/>
      </c>
      <c r="Q15" s="68">
        <f t="shared" si="1"/>
        <v>-1.2190056733035117</v>
      </c>
      <c r="R15" s="3"/>
      <c r="S15" s="3"/>
      <c r="T15" s="3"/>
      <c r="U15" s="3"/>
      <c r="V15" s="3"/>
      <c r="AI15" s="3"/>
    </row>
    <row r="16" spans="2:35" ht="15.75" customHeight="1">
      <c r="B16" s="36" t="s">
        <v>180</v>
      </c>
      <c r="C16" s="42">
        <v>378</v>
      </c>
      <c r="D16" s="42">
        <v>17</v>
      </c>
      <c r="E16" s="42">
        <v>386</v>
      </c>
      <c r="F16" s="42">
        <v>0</v>
      </c>
      <c r="G16" s="42">
        <v>-17.725886717202002</v>
      </c>
      <c r="H16" s="42">
        <v>799.886756970672</v>
      </c>
      <c r="I16" s="39">
        <v>1563.16087025347</v>
      </c>
      <c r="J16" s="42"/>
      <c r="K16" s="67">
        <f t="shared" si="0"/>
        <v>-0.23326572008113589</v>
      </c>
      <c r="L16" s="67">
        <f t="shared" si="1"/>
        <v>-0.3928571428571429</v>
      </c>
      <c r="M16" s="67">
        <f t="shared" si="1"/>
        <v>0.05177111716621252</v>
      </c>
      <c r="N16" s="67">
        <f t="shared" si="1"/>
      </c>
      <c r="O16" s="67">
        <f t="shared" si="1"/>
        <v>-1.5380742390912843</v>
      </c>
      <c r="P16" s="67">
        <f t="shared" si="1"/>
        <v>3.459334861825835</v>
      </c>
      <c r="Q16" s="68">
        <f t="shared" si="1"/>
        <v>0.42064624706846865</v>
      </c>
      <c r="AI16" s="3"/>
    </row>
    <row r="17" spans="2:35" ht="15.75" customHeight="1">
      <c r="B17" s="36" t="s">
        <v>181</v>
      </c>
      <c r="C17" s="42">
        <v>-638</v>
      </c>
      <c r="D17" s="42">
        <v>-1283</v>
      </c>
      <c r="E17" s="42">
        <v>-186</v>
      </c>
      <c r="F17" s="42">
        <v>-171</v>
      </c>
      <c r="G17" s="42">
        <v>15.594526100707867</v>
      </c>
      <c r="H17" s="42">
        <v>614.1750364674754</v>
      </c>
      <c r="I17" s="39">
        <v>-1648.2304374318169</v>
      </c>
      <c r="J17" s="42"/>
      <c r="K17" s="67">
        <f t="shared" si="0"/>
        <v>0.4369369369369369</v>
      </c>
      <c r="L17" s="67">
        <f t="shared" si="1"/>
        <v>7.496688741721854</v>
      </c>
      <c r="M17" s="67">
        <f t="shared" si="1"/>
        <v>-0.5592417061611374</v>
      </c>
      <c r="N17" s="67">
        <f t="shared" si="1"/>
        <v>-0.2532751091703057</v>
      </c>
      <c r="O17" s="67">
        <f t="shared" si="1"/>
        <v>-1.042654101065362</v>
      </c>
      <c r="P17" s="67">
        <f t="shared" si="1"/>
        <v>0.12926127281401212</v>
      </c>
      <c r="Q17" s="68">
        <f t="shared" si="1"/>
        <v>0.5436755992501632</v>
      </c>
      <c r="W17" s="4"/>
      <c r="X17" s="4"/>
      <c r="Y17" s="4"/>
      <c r="Z17" s="4"/>
      <c r="AA17" s="20"/>
      <c r="AB17" s="4"/>
      <c r="AC17" s="4"/>
      <c r="AD17" s="4"/>
      <c r="AE17" s="4"/>
      <c r="AF17" s="21"/>
      <c r="AG17" s="3"/>
      <c r="AH17" s="3"/>
      <c r="AI17" s="3"/>
    </row>
    <row r="18" spans="2:35" ht="15.75" customHeight="1" thickBot="1">
      <c r="B18" s="55" t="s">
        <v>182</v>
      </c>
      <c r="C18" s="58">
        <v>-3812</v>
      </c>
      <c r="D18" s="58">
        <v>-61860</v>
      </c>
      <c r="E18" s="58">
        <v>-3738</v>
      </c>
      <c r="F18" s="58">
        <v>-3368</v>
      </c>
      <c r="G18" s="58">
        <v>-750.214278632076</v>
      </c>
      <c r="H18" s="58">
        <v>15126.7722471409</v>
      </c>
      <c r="I18" s="56">
        <v>-58401.44203149118</v>
      </c>
      <c r="J18" s="42"/>
      <c r="K18" s="93">
        <f t="shared" si="0"/>
        <v>-0.22724508412730593</v>
      </c>
      <c r="L18" s="93">
        <f t="shared" si="1"/>
        <v>1.9061354881142534</v>
      </c>
      <c r="M18" s="93">
        <f t="shared" si="1"/>
        <v>0.03231151615575811</v>
      </c>
      <c r="N18" s="93">
        <f t="shared" si="1"/>
        <v>0.27672479150871876</v>
      </c>
      <c r="O18" s="93">
        <f t="shared" si="1"/>
        <v>-0.3143929082128186</v>
      </c>
      <c r="P18" s="93">
        <f t="shared" si="1"/>
        <v>2.819988473343719</v>
      </c>
      <c r="Q18" s="94">
        <f t="shared" si="1"/>
        <v>0.9721999242794264</v>
      </c>
      <c r="R18" s="3"/>
      <c r="S18" s="3"/>
      <c r="T18" s="3"/>
      <c r="U18" s="3"/>
      <c r="V18" s="3"/>
      <c r="AH18" s="3"/>
      <c r="AI18" s="3"/>
    </row>
    <row r="19" spans="2:35" ht="15.75" customHeight="1" thickBot="1">
      <c r="B19" s="55" t="s">
        <v>32</v>
      </c>
      <c r="C19" s="58">
        <v>13530</v>
      </c>
      <c r="D19" s="58">
        <v>-1702</v>
      </c>
      <c r="E19" s="58">
        <v>2893</v>
      </c>
      <c r="F19" s="58">
        <v>1134</v>
      </c>
      <c r="G19" s="58">
        <v>-123</v>
      </c>
      <c r="H19" s="58">
        <v>-139</v>
      </c>
      <c r="I19" s="56">
        <v>15593</v>
      </c>
      <c r="J19" s="42"/>
      <c r="K19" s="93">
        <f t="shared" si="0"/>
        <v>13.59546925566343</v>
      </c>
      <c r="L19" s="93">
        <f t="shared" si="1"/>
        <v>-1.177661795407098</v>
      </c>
      <c r="M19" s="93">
        <f t="shared" si="1"/>
        <v>0.3412146499768196</v>
      </c>
      <c r="N19" s="93">
        <f t="shared" si="1"/>
        <v>0.2193548387096773</v>
      </c>
      <c r="O19" s="93">
        <f t="shared" si="1"/>
        <v>-0.7747252747252747</v>
      </c>
      <c r="P19" s="93">
        <f t="shared" si="1"/>
        <v>2.5641025641025643</v>
      </c>
      <c r="Q19" s="94">
        <f t="shared" si="1"/>
        <v>0.19863171650395883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55" t="s">
        <v>34</v>
      </c>
      <c r="C20" s="58">
        <v>12078</v>
      </c>
      <c r="D20" s="58">
        <v>-1913</v>
      </c>
      <c r="E20" s="58">
        <v>1675</v>
      </c>
      <c r="F20" s="58">
        <v>55</v>
      </c>
      <c r="G20" s="58">
        <v>-194</v>
      </c>
      <c r="H20" s="58">
        <v>-139</v>
      </c>
      <c r="I20" s="56">
        <v>11562</v>
      </c>
      <c r="J20" s="42"/>
      <c r="K20" s="93">
        <f t="shared" si="0"/>
        <v>-38.626168224299064</v>
      </c>
      <c r="L20" s="93">
        <f t="shared" si="1"/>
        <v>-1.2044458694025864</v>
      </c>
      <c r="M20" s="93">
        <f t="shared" si="1"/>
        <v>0.5757290686735654</v>
      </c>
      <c r="N20" s="93">
        <f t="shared" si="1"/>
        <v>-0.5925925925925926</v>
      </c>
      <c r="O20" s="93">
        <f t="shared" si="1"/>
        <v>-0.6819672131147541</v>
      </c>
      <c r="P20" s="93">
        <f t="shared" si="1"/>
        <v>2.5641025641025643</v>
      </c>
      <c r="Q20" s="94">
        <f t="shared" si="1"/>
        <v>0.20625978090766828</v>
      </c>
      <c r="AH20" s="3"/>
      <c r="AI20" s="3"/>
    </row>
    <row r="21" spans="2:35" ht="15.75" customHeight="1">
      <c r="B21" s="36" t="s">
        <v>183</v>
      </c>
      <c r="C21" s="110">
        <v>-10</v>
      </c>
      <c r="D21" s="110">
        <v>0</v>
      </c>
      <c r="E21" s="110">
        <v>0</v>
      </c>
      <c r="F21" s="110">
        <v>0</v>
      </c>
      <c r="G21" s="110">
        <v>17</v>
      </c>
      <c r="H21" s="110">
        <v>0</v>
      </c>
      <c r="I21" s="112">
        <v>7</v>
      </c>
      <c r="J21" s="42"/>
      <c r="K21" s="67">
        <f t="shared" si="0"/>
        <v>-0.9835796387520526</v>
      </c>
      <c r="L21" s="67">
        <f aca="true" t="shared" si="2" ref="L21:O24">_xlfn.IFERROR(D21/D48-1,"")</f>
      </c>
      <c r="M21" s="67">
        <f t="shared" si="2"/>
      </c>
      <c r="N21" s="67">
        <f t="shared" si="2"/>
      </c>
      <c r="O21" s="67">
        <f t="shared" si="2"/>
        <v>0.2142857142857142</v>
      </c>
      <c r="P21" s="91">
        <v>0</v>
      </c>
      <c r="Q21" s="68">
        <f>_xlfn.IFERROR(I21/I48-1,"")</f>
        <v>-1.011764705882353</v>
      </c>
      <c r="R21" s="3"/>
      <c r="S21" s="3"/>
      <c r="T21" s="3"/>
      <c r="U21" s="3"/>
      <c r="V21" s="3"/>
      <c r="AI21" s="3"/>
    </row>
    <row r="22" spans="2:35" ht="15.75" customHeight="1">
      <c r="B22" s="36" t="s">
        <v>184</v>
      </c>
      <c r="C22" s="110">
        <v>2113</v>
      </c>
      <c r="D22" s="110">
        <v>50</v>
      </c>
      <c r="E22" s="110">
        <v>3227</v>
      </c>
      <c r="F22" s="110">
        <v>2135</v>
      </c>
      <c r="G22" s="110">
        <v>203</v>
      </c>
      <c r="H22" s="110">
        <v>-169</v>
      </c>
      <c r="I22" s="112">
        <v>7559</v>
      </c>
      <c r="J22" s="42"/>
      <c r="K22" s="67">
        <f t="shared" si="0"/>
        <v>-0.1472962066182405</v>
      </c>
      <c r="L22" s="67">
        <f t="shared" si="2"/>
        <v>-0.019607843137254943</v>
      </c>
      <c r="M22" s="67">
        <f t="shared" si="2"/>
        <v>0.09538357094365235</v>
      </c>
      <c r="N22" s="67">
        <f t="shared" si="2"/>
        <v>1.0065789473684212</v>
      </c>
      <c r="O22" s="67">
        <f t="shared" si="2"/>
        <v>0.6916666666666667</v>
      </c>
      <c r="P22" s="67">
        <f>_xlfn.IFERROR(H22/H49-1,"")</f>
        <v>0.8172043010752688</v>
      </c>
      <c r="Q22" s="68">
        <f>_xlfn.IFERROR(I22/I49-1,"")</f>
        <v>0.15123362777946991</v>
      </c>
      <c r="R22" s="3"/>
      <c r="S22" s="3"/>
      <c r="T22" s="3"/>
      <c r="U22" s="3"/>
      <c r="V22" s="3"/>
      <c r="AI22" s="3"/>
    </row>
    <row r="23" spans="2:35" ht="15.75" customHeight="1">
      <c r="B23" s="86"/>
      <c r="C23" s="111"/>
      <c r="D23" s="111"/>
      <c r="E23" s="111"/>
      <c r="F23" s="111"/>
      <c r="G23" s="111"/>
      <c r="H23" s="111"/>
      <c r="I23" s="112"/>
      <c r="J23" s="42"/>
      <c r="K23" s="67">
        <f t="shared" si="0"/>
      </c>
      <c r="L23" s="67">
        <f t="shared" si="2"/>
      </c>
      <c r="M23" s="67">
        <f t="shared" si="2"/>
      </c>
      <c r="N23" s="67">
        <f t="shared" si="2"/>
      </c>
      <c r="O23" s="67">
        <f t="shared" si="2"/>
      </c>
      <c r="P23" s="67">
        <f>_xlfn.IFERROR(H23/H50-1,"")</f>
      </c>
      <c r="Q23" s="68">
        <f>_xlfn.IFERROR(I23/I50-1,"")</f>
      </c>
      <c r="R23" s="3"/>
      <c r="S23" s="3"/>
      <c r="T23" s="3"/>
      <c r="U23" s="3"/>
      <c r="V23" s="3"/>
      <c r="AI23" s="3"/>
    </row>
    <row r="24" spans="2:35" ht="15.75" customHeight="1">
      <c r="B24" s="123" t="s">
        <v>185</v>
      </c>
      <c r="C24" s="111">
        <v>6386</v>
      </c>
      <c r="D24" s="111">
        <v>2979</v>
      </c>
      <c r="E24" s="111">
        <v>11587</v>
      </c>
      <c r="F24" s="111">
        <v>1811</v>
      </c>
      <c r="G24" s="111">
        <v>1768</v>
      </c>
      <c r="H24" s="111"/>
      <c r="I24" s="112">
        <v>24531</v>
      </c>
      <c r="J24" s="42"/>
      <c r="K24" s="67">
        <f t="shared" si="0"/>
        <v>-0.022650749923477154</v>
      </c>
      <c r="L24" s="67">
        <f t="shared" si="2"/>
        <v>-0.01553205551883674</v>
      </c>
      <c r="M24" s="67">
        <f t="shared" si="2"/>
        <v>0.006077971694017581</v>
      </c>
      <c r="N24" s="67">
        <f t="shared" si="2"/>
        <v>-0.003302146395156802</v>
      </c>
      <c r="O24" s="67">
        <f t="shared" si="2"/>
        <v>0.031505250875145885</v>
      </c>
      <c r="P24" s="91"/>
      <c r="Q24" s="68">
        <f>_xlfn.IFERROR(I24/I51-1,"")</f>
        <v>-0.003129063719115699</v>
      </c>
      <c r="R24" s="3"/>
      <c r="S24" s="3"/>
      <c r="T24" s="3"/>
      <c r="U24" s="3"/>
      <c r="V24" s="3"/>
      <c r="AI24" s="3"/>
    </row>
    <row r="25" spans="2:35" ht="15.75" customHeight="1">
      <c r="B25" s="86"/>
      <c r="C25" s="42"/>
      <c r="D25" s="42"/>
      <c r="E25" s="42"/>
      <c r="F25" s="42"/>
      <c r="G25" s="42"/>
      <c r="H25" s="42"/>
      <c r="I25" s="148"/>
      <c r="J25" s="138"/>
      <c r="K25" s="42"/>
      <c r="L25" s="42"/>
      <c r="M25" s="42"/>
      <c r="N25" s="42"/>
      <c r="O25" s="42"/>
      <c r="P25" s="42"/>
      <c r="Q25" s="42"/>
      <c r="R25" s="3"/>
      <c r="S25" s="3"/>
      <c r="T25" s="3"/>
      <c r="U25" s="3"/>
      <c r="V25" s="3"/>
      <c r="AI25" s="3"/>
    </row>
    <row r="26" spans="2:35" ht="15.75" customHeight="1">
      <c r="B26" s="85"/>
      <c r="C26" s="3"/>
      <c r="D26" s="3"/>
      <c r="E26" s="3"/>
      <c r="F26" s="3"/>
      <c r="G26" s="3"/>
      <c r="H26" s="3"/>
      <c r="I26" s="79"/>
      <c r="J26" s="78"/>
      <c r="K26" s="42"/>
      <c r="L26" s="42"/>
      <c r="M26" s="42"/>
      <c r="N26" s="42"/>
      <c r="O26" s="42"/>
      <c r="P26" s="42"/>
      <c r="Q26" s="42"/>
      <c r="R26" s="3"/>
      <c r="S26" s="3"/>
      <c r="T26" s="3"/>
      <c r="U26" s="3"/>
      <c r="V26" s="3"/>
      <c r="AI26" s="3"/>
    </row>
    <row r="27" spans="2:35" ht="15.75" customHeight="1">
      <c r="B27" s="140" t="s">
        <v>186</v>
      </c>
      <c r="C27" s="3"/>
      <c r="D27" s="3"/>
      <c r="E27" s="3"/>
      <c r="F27" s="3"/>
      <c r="G27" s="3"/>
      <c r="H27" s="3"/>
      <c r="I27" s="79"/>
      <c r="J27" s="78"/>
      <c r="K27" s="42"/>
      <c r="L27" s="42"/>
      <c r="M27" s="42"/>
      <c r="N27" s="42"/>
      <c r="O27" s="42"/>
      <c r="P27" s="42"/>
      <c r="Q27" s="42"/>
      <c r="R27" s="3"/>
      <c r="S27" s="3"/>
      <c r="T27" s="3"/>
      <c r="U27" s="3"/>
      <c r="V27" s="3"/>
      <c r="AI27" s="3"/>
    </row>
    <row r="28" spans="2:35" s="2" customFormat="1" ht="15.75" customHeight="1">
      <c r="B28" s="124"/>
      <c r="C28" s="125"/>
      <c r="D28" s="125"/>
      <c r="E28" s="125"/>
      <c r="F28" s="125"/>
      <c r="G28" s="125"/>
      <c r="H28" s="125"/>
      <c r="I28" s="149"/>
      <c r="J28" s="78"/>
      <c r="K28" s="78"/>
      <c r="L28" s="78"/>
      <c r="M28" s="78"/>
      <c r="N28" s="78"/>
      <c r="O28" s="78"/>
      <c r="P28" s="78"/>
      <c r="Q28" s="4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s="2" customFormat="1" ht="15.75" customHeight="1">
      <c r="B29" s="48"/>
      <c r="C29" s="126"/>
      <c r="D29" s="48"/>
      <c r="E29" s="126"/>
      <c r="F29" s="126"/>
      <c r="G29" s="48"/>
      <c r="H29" s="48"/>
      <c r="I29" s="148"/>
      <c r="J29" s="78"/>
      <c r="K29" s="78"/>
      <c r="L29" s="78"/>
      <c r="M29" s="78"/>
      <c r="N29" s="78"/>
      <c r="O29" s="78"/>
      <c r="P29" s="78"/>
      <c r="Q29" s="4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75.75" customHeight="1">
      <c r="B30" s="51" t="s">
        <v>170</v>
      </c>
      <c r="C30" s="81" t="s">
        <v>187</v>
      </c>
      <c r="D30" s="81" t="s">
        <v>188</v>
      </c>
      <c r="E30" s="81" t="s">
        <v>189</v>
      </c>
      <c r="F30" s="81" t="s">
        <v>190</v>
      </c>
      <c r="G30" s="97" t="s">
        <v>191</v>
      </c>
      <c r="H30" s="97" t="s">
        <v>192</v>
      </c>
      <c r="I30" s="152" t="s">
        <v>167</v>
      </c>
      <c r="J30" s="54" t="s">
        <v>198</v>
      </c>
      <c r="K30" s="81" t="s">
        <v>187</v>
      </c>
      <c r="L30" s="81" t="s">
        <v>188</v>
      </c>
      <c r="M30" s="81" t="s">
        <v>189</v>
      </c>
      <c r="N30" s="81" t="s">
        <v>190</v>
      </c>
      <c r="O30" s="97" t="s">
        <v>191</v>
      </c>
      <c r="P30" s="97" t="s">
        <v>192</v>
      </c>
      <c r="Q30" s="152" t="s">
        <v>167</v>
      </c>
      <c r="R30" s="9"/>
      <c r="S30" s="9"/>
      <c r="T30" s="9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20" ht="12.75">
      <c r="B31" s="49"/>
      <c r="C31" s="150" t="s">
        <v>41</v>
      </c>
      <c r="D31" s="150" t="s">
        <v>41</v>
      </c>
      <c r="E31" s="150" t="s">
        <v>41</v>
      </c>
      <c r="F31" s="150" t="s">
        <v>41</v>
      </c>
      <c r="G31" s="150" t="s">
        <v>41</v>
      </c>
      <c r="H31" s="150" t="s">
        <v>41</v>
      </c>
      <c r="I31" s="151" t="s">
        <v>41</v>
      </c>
      <c r="J31" s="41"/>
      <c r="K31" s="150" t="s">
        <v>41</v>
      </c>
      <c r="L31" s="150" t="s">
        <v>41</v>
      </c>
      <c r="M31" s="150" t="s">
        <v>41</v>
      </c>
      <c r="N31" s="150" t="s">
        <v>41</v>
      </c>
      <c r="O31" s="150" t="s">
        <v>41</v>
      </c>
      <c r="P31" s="150" t="s">
        <v>41</v>
      </c>
      <c r="Q31" s="151" t="s">
        <v>41</v>
      </c>
      <c r="R31" s="4"/>
      <c r="S31" s="4"/>
      <c r="T31" s="4"/>
    </row>
    <row r="32" spans="2:20" ht="13.5" thickBot="1">
      <c r="B32" s="74"/>
      <c r="C32" s="74"/>
      <c r="D32" s="74"/>
      <c r="E32" s="74"/>
      <c r="F32" s="74"/>
      <c r="G32" s="74"/>
      <c r="H32" s="118"/>
      <c r="I32" s="73"/>
      <c r="K32" s="76"/>
      <c r="L32" s="76"/>
      <c r="M32" s="76"/>
      <c r="N32" s="76"/>
      <c r="O32" s="76"/>
      <c r="P32" s="76"/>
      <c r="Q32" s="75"/>
      <c r="R32" s="139">
        <f>_xlfn.IFERROR(G32/#REF!-1,"")</f>
      </c>
      <c r="S32" s="139">
        <f>_xlfn.IFERROR(H32/#REF!-1,"")</f>
      </c>
      <c r="T32" s="139">
        <f>_xlfn.IFERROR(K32/#REF!-1,"")</f>
      </c>
    </row>
    <row r="33" spans="2:17" ht="15.75" customHeight="1">
      <c r="B33" s="61" t="s">
        <v>173</v>
      </c>
      <c r="C33" s="42"/>
      <c r="D33" s="42"/>
      <c r="E33" s="42"/>
      <c r="F33" s="42"/>
      <c r="G33" s="42"/>
      <c r="H33" s="91"/>
      <c r="I33" s="122"/>
      <c r="J33" s="78"/>
      <c r="K33" s="1">
        <f aca="true" t="shared" si="3" ref="K33:P33">_xlfn.IFERROR(B33/B56-1,"")</f>
      </c>
      <c r="L33" s="1">
        <f t="shared" si="3"/>
      </c>
      <c r="M33" s="1">
        <f t="shared" si="3"/>
      </c>
      <c r="N33" s="1">
        <f t="shared" si="3"/>
      </c>
      <c r="O33" s="1">
        <f t="shared" si="3"/>
      </c>
      <c r="P33" s="1">
        <f t="shared" si="3"/>
      </c>
      <c r="Q33" s="39"/>
    </row>
    <row r="34" spans="2:17" ht="15.75" customHeight="1">
      <c r="B34" s="36" t="s">
        <v>174</v>
      </c>
      <c r="C34" s="42">
        <v>2754</v>
      </c>
      <c r="D34" s="42">
        <v>29850</v>
      </c>
      <c r="E34" s="42">
        <v>4603</v>
      </c>
      <c r="F34" s="42">
        <v>1844</v>
      </c>
      <c r="G34" s="42">
        <v>146</v>
      </c>
      <c r="H34" s="42">
        <v>0</v>
      </c>
      <c r="I34" s="39">
        <v>39197</v>
      </c>
      <c r="J34" s="78"/>
      <c r="K34" s="69">
        <f aca="true" t="shared" si="4" ref="K34:Q49">C7-C34</f>
        <v>1600</v>
      </c>
      <c r="L34" s="69">
        <f t="shared" si="4"/>
        <v>27957</v>
      </c>
      <c r="M34" s="69">
        <f t="shared" si="4"/>
        <v>701</v>
      </c>
      <c r="N34" s="69">
        <f t="shared" si="4"/>
        <v>537</v>
      </c>
      <c r="O34" s="69">
        <f t="shared" si="4"/>
        <v>-28</v>
      </c>
      <c r="P34" s="69">
        <f t="shared" si="4"/>
        <v>0</v>
      </c>
      <c r="Q34" s="70">
        <f t="shared" si="4"/>
        <v>30767</v>
      </c>
    </row>
    <row r="35" spans="2:17" ht="15.75" customHeight="1">
      <c r="B35" s="36" t="s">
        <v>175</v>
      </c>
      <c r="C35" s="42">
        <v>1858</v>
      </c>
      <c r="D35" s="42">
        <v>793</v>
      </c>
      <c r="E35" s="42">
        <v>81</v>
      </c>
      <c r="F35" s="42">
        <v>929</v>
      </c>
      <c r="G35" s="42">
        <v>338</v>
      </c>
      <c r="H35" s="42">
        <v>-3999</v>
      </c>
      <c r="I35" s="39">
        <v>0</v>
      </c>
      <c r="J35" s="78"/>
      <c r="K35" s="69">
        <f t="shared" si="4"/>
        <v>9678</v>
      </c>
      <c r="L35" s="69">
        <f t="shared" si="4"/>
        <v>1347</v>
      </c>
      <c r="M35" s="69">
        <f t="shared" si="4"/>
        <v>28</v>
      </c>
      <c r="N35" s="69">
        <f t="shared" si="4"/>
        <v>113</v>
      </c>
      <c r="O35" s="69">
        <f t="shared" si="4"/>
        <v>100</v>
      </c>
      <c r="P35" s="69">
        <f t="shared" si="4"/>
        <v>-11266</v>
      </c>
      <c r="Q35" s="70">
        <f t="shared" si="4"/>
        <v>0</v>
      </c>
    </row>
    <row r="36" spans="2:17" ht="15.75" customHeight="1" thickBot="1">
      <c r="B36" s="55" t="s">
        <v>176</v>
      </c>
      <c r="C36" s="58">
        <v>4612</v>
      </c>
      <c r="D36" s="58">
        <v>30643</v>
      </c>
      <c r="E36" s="58">
        <v>4684</v>
      </c>
      <c r="F36" s="58">
        <v>2773</v>
      </c>
      <c r="G36" s="58">
        <v>484</v>
      </c>
      <c r="H36" s="58">
        <v>-3999</v>
      </c>
      <c r="I36" s="56">
        <v>39197</v>
      </c>
      <c r="J36" s="78"/>
      <c r="K36" s="103">
        <f t="shared" si="4"/>
        <v>11278</v>
      </c>
      <c r="L36" s="103">
        <f t="shared" si="4"/>
        <v>29304</v>
      </c>
      <c r="M36" s="103">
        <f t="shared" si="4"/>
        <v>729</v>
      </c>
      <c r="N36" s="103">
        <f t="shared" si="4"/>
        <v>650</v>
      </c>
      <c r="O36" s="103">
        <f t="shared" si="4"/>
        <v>72</v>
      </c>
      <c r="P36" s="103">
        <f t="shared" si="4"/>
        <v>-11266</v>
      </c>
      <c r="Q36" s="104">
        <f t="shared" si="4"/>
        <v>30767</v>
      </c>
    </row>
    <row r="37" spans="2:17" ht="15.75" customHeight="1">
      <c r="B37" s="36" t="s">
        <v>33</v>
      </c>
      <c r="C37" s="42">
        <v>-1248</v>
      </c>
      <c r="D37" s="42">
        <v>-223</v>
      </c>
      <c r="E37" s="42">
        <v>-1094</v>
      </c>
      <c r="F37" s="42">
        <v>-795</v>
      </c>
      <c r="G37" s="42">
        <v>-64</v>
      </c>
      <c r="H37" s="42">
        <v>0</v>
      </c>
      <c r="I37" s="39">
        <v>-3424</v>
      </c>
      <c r="J37" s="78"/>
      <c r="K37" s="69">
        <f t="shared" si="4"/>
        <v>-204</v>
      </c>
      <c r="L37" s="69">
        <f t="shared" si="4"/>
        <v>12</v>
      </c>
      <c r="M37" s="69">
        <f t="shared" si="4"/>
        <v>-124</v>
      </c>
      <c r="N37" s="69">
        <f t="shared" si="4"/>
        <v>-284</v>
      </c>
      <c r="O37" s="69">
        <f t="shared" si="4"/>
        <v>-7</v>
      </c>
      <c r="P37" s="69">
        <f t="shared" si="4"/>
        <v>0</v>
      </c>
      <c r="Q37" s="70">
        <f t="shared" si="4"/>
        <v>-607</v>
      </c>
    </row>
    <row r="38" spans="2:17" ht="15.75" customHeight="1">
      <c r="B38" s="36" t="s">
        <v>177</v>
      </c>
      <c r="C38" s="42">
        <v>-313</v>
      </c>
      <c r="D38" s="42">
        <v>-19499</v>
      </c>
      <c r="E38" s="42">
        <v>-72</v>
      </c>
      <c r="F38" s="42">
        <v>-1166</v>
      </c>
      <c r="G38" s="42">
        <v>-55.810188484151496</v>
      </c>
      <c r="H38" s="42">
        <v>2988.1232308478297</v>
      </c>
      <c r="I38" s="39">
        <v>-18117.686957636324</v>
      </c>
      <c r="J38" s="78"/>
      <c r="K38" s="69">
        <f t="shared" si="4"/>
        <v>-142</v>
      </c>
      <c r="L38" s="69">
        <f t="shared" si="4"/>
        <v>-39462</v>
      </c>
      <c r="M38" s="69">
        <f t="shared" si="4"/>
        <v>-149</v>
      </c>
      <c r="N38" s="69">
        <f t="shared" si="4"/>
        <v>-470</v>
      </c>
      <c r="O38" s="69">
        <f t="shared" si="4"/>
        <v>4.391033225680502</v>
      </c>
      <c r="P38" s="69">
        <f t="shared" si="4"/>
        <v>10411.33066107807</v>
      </c>
      <c r="Q38" s="70">
        <f t="shared" si="4"/>
        <v>-29807.27830569625</v>
      </c>
    </row>
    <row r="39" spans="2:17" ht="15.75" customHeight="1">
      <c r="B39" s="36" t="s">
        <v>178</v>
      </c>
      <c r="C39" s="42">
        <v>-910</v>
      </c>
      <c r="D39" s="42">
        <v>-441</v>
      </c>
      <c r="E39" s="42">
        <v>-1495</v>
      </c>
      <c r="F39" s="42">
        <v>-234</v>
      </c>
      <c r="G39" s="42">
        <v>-301.34498845999997</v>
      </c>
      <c r="H39" s="42">
        <v>0.30948614</v>
      </c>
      <c r="I39" s="39">
        <v>-3381.03550232</v>
      </c>
      <c r="J39" s="78"/>
      <c r="K39" s="69">
        <f t="shared" si="4"/>
        <v>-18</v>
      </c>
      <c r="L39" s="69">
        <f t="shared" si="4"/>
        <v>10</v>
      </c>
      <c r="M39" s="69">
        <f t="shared" si="4"/>
        <v>-71</v>
      </c>
      <c r="N39" s="69">
        <f t="shared" si="4"/>
        <v>-4</v>
      </c>
      <c r="O39" s="69">
        <f t="shared" si="4"/>
        <v>-17.356513134184013</v>
      </c>
      <c r="P39" s="69">
        <f t="shared" si="4"/>
        <v>1.6507172200000002</v>
      </c>
      <c r="Q39" s="70">
        <f t="shared" si="4"/>
        <v>-98.70579591418391</v>
      </c>
    </row>
    <row r="40" spans="2:17" ht="15.75" customHeight="1">
      <c r="B40" s="36" t="s">
        <v>179</v>
      </c>
      <c r="C40" s="42">
        <v>-618</v>
      </c>
      <c r="D40" s="42">
        <v>-824</v>
      </c>
      <c r="E40" s="42">
        <v>-233</v>
      </c>
      <c r="F40" s="42">
        <v>-207</v>
      </c>
      <c r="G40" s="42">
        <v>-253.54619656</v>
      </c>
      <c r="H40" s="42">
        <v>248.22041382592897</v>
      </c>
      <c r="I40" s="39">
        <v>-1887.3257827340708</v>
      </c>
      <c r="J40" s="78"/>
      <c r="K40" s="69">
        <f t="shared" si="4"/>
        <v>-234</v>
      </c>
      <c r="L40" s="69">
        <f t="shared" si="4"/>
        <v>19</v>
      </c>
      <c r="M40" s="69">
        <f t="shared" si="4"/>
        <v>-11</v>
      </c>
      <c r="N40" s="69">
        <f t="shared" si="4"/>
        <v>-37</v>
      </c>
      <c r="O40" s="69">
        <f t="shared" si="4"/>
        <v>-25.717606192927008</v>
      </c>
      <c r="P40" s="69">
        <f t="shared" si="4"/>
        <v>63.07594459092303</v>
      </c>
      <c r="Q40" s="70">
        <f t="shared" si="4"/>
        <v>-225.6416616020042</v>
      </c>
    </row>
    <row r="41" spans="2:17" ht="15.75" customHeight="1">
      <c r="B41" s="36" t="s">
        <v>26</v>
      </c>
      <c r="C41" s="42">
        <v>-210</v>
      </c>
      <c r="D41" s="42">
        <v>-171</v>
      </c>
      <c r="E41" s="42">
        <v>-667</v>
      </c>
      <c r="F41" s="42">
        <v>0</v>
      </c>
      <c r="G41" s="42">
        <v>-0.00564148</v>
      </c>
      <c r="H41" s="42">
        <v>0</v>
      </c>
      <c r="I41" s="39">
        <v>-1048.00564148</v>
      </c>
      <c r="J41" s="78"/>
      <c r="K41" s="69">
        <f t="shared" si="4"/>
        <v>-80</v>
      </c>
      <c r="L41" s="69">
        <f t="shared" si="4"/>
        <v>-14</v>
      </c>
      <c r="M41" s="69">
        <f t="shared" si="4"/>
        <v>-17</v>
      </c>
      <c r="N41" s="69">
        <f t="shared" si="4"/>
        <v>0</v>
      </c>
      <c r="O41" s="69">
        <f t="shared" si="4"/>
        <v>-0.0264662</v>
      </c>
      <c r="P41" s="69">
        <f t="shared" si="4"/>
        <v>0</v>
      </c>
      <c r="Q41" s="70">
        <f t="shared" si="4"/>
        <v>-111.02646620000019</v>
      </c>
    </row>
    <row r="42" spans="2:35" ht="15.75" customHeight="1">
      <c r="B42" s="36" t="s">
        <v>31</v>
      </c>
      <c r="C42" s="42">
        <v>-1683</v>
      </c>
      <c r="D42" s="42">
        <v>-5</v>
      </c>
      <c r="E42" s="42">
        <v>-5</v>
      </c>
      <c r="F42" s="42">
        <v>-7</v>
      </c>
      <c r="G42" s="42">
        <v>-86.86535087</v>
      </c>
      <c r="H42" s="42">
        <v>0</v>
      </c>
      <c r="I42" s="39">
        <v>-1786.86535087</v>
      </c>
      <c r="J42" s="78"/>
      <c r="K42" s="69">
        <f t="shared" si="4"/>
        <v>2108</v>
      </c>
      <c r="L42" s="69">
        <f t="shared" si="4"/>
        <v>4</v>
      </c>
      <c r="M42" s="69">
        <f t="shared" si="4"/>
        <v>0</v>
      </c>
      <c r="N42" s="69">
        <f t="shared" si="4"/>
        <v>7</v>
      </c>
      <c r="O42" s="69">
        <f t="shared" si="4"/>
        <v>59.199000139999995</v>
      </c>
      <c r="P42" s="69">
        <f t="shared" si="4"/>
        <v>0</v>
      </c>
      <c r="Q42" s="70">
        <f t="shared" si="4"/>
        <v>2178.19900014</v>
      </c>
      <c r="R42" s="3"/>
      <c r="S42" s="3"/>
      <c r="T42" s="3"/>
      <c r="U42" s="3"/>
      <c r="V42" s="3"/>
      <c r="AI42" s="3"/>
    </row>
    <row r="43" spans="2:17" ht="15.75" customHeight="1">
      <c r="B43" s="36" t="s">
        <v>180</v>
      </c>
      <c r="C43" s="42">
        <v>493</v>
      </c>
      <c r="D43" s="42">
        <v>28</v>
      </c>
      <c r="E43" s="42">
        <v>367</v>
      </c>
      <c r="F43" s="42">
        <v>0</v>
      </c>
      <c r="G43" s="42">
        <v>32.943198966629595</v>
      </c>
      <c r="H43" s="42">
        <v>179.373557213231</v>
      </c>
      <c r="I43" s="39">
        <v>1100.3167561798605</v>
      </c>
      <c r="J43" s="78"/>
      <c r="K43" s="69">
        <f t="shared" si="4"/>
        <v>-115</v>
      </c>
      <c r="L43" s="69">
        <f t="shared" si="4"/>
        <v>-11</v>
      </c>
      <c r="M43" s="69">
        <f t="shared" si="4"/>
        <v>19</v>
      </c>
      <c r="N43" s="69">
        <f t="shared" si="4"/>
        <v>0</v>
      </c>
      <c r="O43" s="69">
        <f t="shared" si="4"/>
        <v>-50.6690856838316</v>
      </c>
      <c r="P43" s="69">
        <f t="shared" si="4"/>
        <v>620.5131997574409</v>
      </c>
      <c r="Q43" s="70">
        <f t="shared" si="4"/>
        <v>462.8441140736095</v>
      </c>
    </row>
    <row r="44" spans="2:17" ht="15.75" customHeight="1">
      <c r="B44" s="36" t="s">
        <v>181</v>
      </c>
      <c r="C44" s="42">
        <v>-444</v>
      </c>
      <c r="D44" s="42">
        <v>-151</v>
      </c>
      <c r="E44" s="42">
        <v>-422</v>
      </c>
      <c r="F44" s="42">
        <v>-229</v>
      </c>
      <c r="G44" s="42">
        <v>-365.604378270948</v>
      </c>
      <c r="H44" s="42">
        <v>543.873283582115</v>
      </c>
      <c r="I44" s="39">
        <v>-1067.7310946888329</v>
      </c>
      <c r="J44" s="78"/>
      <c r="K44" s="69">
        <f t="shared" si="4"/>
        <v>-194</v>
      </c>
      <c r="L44" s="69">
        <f t="shared" si="4"/>
        <v>-1132</v>
      </c>
      <c r="M44" s="69">
        <f t="shared" si="4"/>
        <v>236</v>
      </c>
      <c r="N44" s="69">
        <f t="shared" si="4"/>
        <v>58</v>
      </c>
      <c r="O44" s="69">
        <f t="shared" si="4"/>
        <v>381.1989043716559</v>
      </c>
      <c r="P44" s="69">
        <f t="shared" si="4"/>
        <v>70.30175288536032</v>
      </c>
      <c r="Q44" s="70">
        <f t="shared" si="4"/>
        <v>-580.499342742984</v>
      </c>
    </row>
    <row r="45" spans="2:17" ht="15.75" customHeight="1" thickBot="1">
      <c r="B45" s="55" t="s">
        <v>182</v>
      </c>
      <c r="C45" s="58">
        <v>-4933</v>
      </c>
      <c r="D45" s="58">
        <v>-21286</v>
      </c>
      <c r="E45" s="58">
        <v>-3621</v>
      </c>
      <c r="F45" s="58">
        <v>-2638</v>
      </c>
      <c r="G45" s="58">
        <v>-1094.23354515847</v>
      </c>
      <c r="H45" s="58">
        <v>3959.899971609105</v>
      </c>
      <c r="I45" s="56">
        <v>-29612.333573549367</v>
      </c>
      <c r="J45" s="3"/>
      <c r="K45" s="103">
        <f t="shared" si="4"/>
        <v>1121</v>
      </c>
      <c r="L45" s="103">
        <f t="shared" si="4"/>
        <v>-40574</v>
      </c>
      <c r="M45" s="103">
        <f t="shared" si="4"/>
        <v>-117</v>
      </c>
      <c r="N45" s="103">
        <f t="shared" si="4"/>
        <v>-730</v>
      </c>
      <c r="O45" s="103">
        <f t="shared" si="4"/>
        <v>344.01926652639395</v>
      </c>
      <c r="P45" s="103">
        <f t="shared" si="4"/>
        <v>11166.872275531794</v>
      </c>
      <c r="Q45" s="104">
        <f t="shared" si="4"/>
        <v>-28789.10845794181</v>
      </c>
    </row>
    <row r="46" spans="2:17" ht="15.75" customHeight="1" thickBot="1">
      <c r="B46" s="55" t="s">
        <v>32</v>
      </c>
      <c r="C46" s="58">
        <v>927</v>
      </c>
      <c r="D46" s="58">
        <v>9580</v>
      </c>
      <c r="E46" s="58">
        <v>2157</v>
      </c>
      <c r="F46" s="58">
        <v>930</v>
      </c>
      <c r="G46" s="58">
        <v>-546</v>
      </c>
      <c r="H46" s="58">
        <v>-39</v>
      </c>
      <c r="I46" s="56">
        <v>13009</v>
      </c>
      <c r="K46" s="105">
        <f t="shared" si="4"/>
        <v>12603</v>
      </c>
      <c r="L46" s="105">
        <f t="shared" si="4"/>
        <v>-11282</v>
      </c>
      <c r="M46" s="105">
        <f t="shared" si="4"/>
        <v>736</v>
      </c>
      <c r="N46" s="105">
        <f t="shared" si="4"/>
        <v>204</v>
      </c>
      <c r="O46" s="105">
        <f t="shared" si="4"/>
        <v>423</v>
      </c>
      <c r="P46" s="105">
        <f t="shared" si="4"/>
        <v>-100</v>
      </c>
      <c r="Q46" s="106">
        <f t="shared" si="4"/>
        <v>2584</v>
      </c>
    </row>
    <row r="47" spans="2:17" ht="15.75" customHeight="1" thickBot="1">
      <c r="B47" s="55" t="s">
        <v>34</v>
      </c>
      <c r="C47" s="58">
        <v>-321</v>
      </c>
      <c r="D47" s="58">
        <v>9357</v>
      </c>
      <c r="E47" s="58">
        <v>1063</v>
      </c>
      <c r="F47" s="58">
        <v>135</v>
      </c>
      <c r="G47" s="58">
        <v>-610</v>
      </c>
      <c r="H47" s="58">
        <v>-39</v>
      </c>
      <c r="I47" s="56">
        <v>9585</v>
      </c>
      <c r="K47" s="105">
        <f t="shared" si="4"/>
        <v>12399</v>
      </c>
      <c r="L47" s="105">
        <f t="shared" si="4"/>
        <v>-11270</v>
      </c>
      <c r="M47" s="105">
        <f t="shared" si="4"/>
        <v>612</v>
      </c>
      <c r="N47" s="105">
        <f t="shared" si="4"/>
        <v>-80</v>
      </c>
      <c r="O47" s="105">
        <f t="shared" si="4"/>
        <v>416</v>
      </c>
      <c r="P47" s="105">
        <f t="shared" si="4"/>
        <v>-100</v>
      </c>
      <c r="Q47" s="106">
        <f t="shared" si="4"/>
        <v>1977</v>
      </c>
    </row>
    <row r="48" spans="2:35" ht="15.75" customHeight="1">
      <c r="B48" s="36" t="s">
        <v>183</v>
      </c>
      <c r="C48" s="110">
        <v>-609</v>
      </c>
      <c r="D48" s="110">
        <v>0</v>
      </c>
      <c r="E48" s="110">
        <v>0</v>
      </c>
      <c r="F48" s="110">
        <v>0</v>
      </c>
      <c r="G48" s="110">
        <v>14</v>
      </c>
      <c r="H48" s="110">
        <v>0</v>
      </c>
      <c r="I48" s="112">
        <v>-595</v>
      </c>
      <c r="K48" s="69">
        <f t="shared" si="4"/>
        <v>599</v>
      </c>
      <c r="L48" s="69">
        <f aca="true" t="shared" si="5" ref="L48:Q49">D21-D48</f>
        <v>0</v>
      </c>
      <c r="M48" s="69">
        <f t="shared" si="5"/>
        <v>0</v>
      </c>
      <c r="N48" s="69">
        <f t="shared" si="5"/>
        <v>0</v>
      </c>
      <c r="O48" s="69">
        <f t="shared" si="5"/>
        <v>3</v>
      </c>
      <c r="P48" s="69">
        <f t="shared" si="5"/>
        <v>0</v>
      </c>
      <c r="Q48" s="70">
        <f t="shared" si="5"/>
        <v>602</v>
      </c>
      <c r="R48" s="3"/>
      <c r="S48" s="3"/>
      <c r="T48" s="3"/>
      <c r="U48" s="3"/>
      <c r="V48" s="3"/>
      <c r="AI48" s="3"/>
    </row>
    <row r="49" spans="2:35" ht="15.75" customHeight="1">
      <c r="B49" s="36" t="s">
        <v>184</v>
      </c>
      <c r="C49" s="111">
        <v>2478</v>
      </c>
      <c r="D49" s="111">
        <v>51</v>
      </c>
      <c r="E49" s="111">
        <v>2946</v>
      </c>
      <c r="F49" s="111">
        <v>1064</v>
      </c>
      <c r="G49" s="111">
        <v>120</v>
      </c>
      <c r="H49" s="111">
        <v>-93</v>
      </c>
      <c r="I49" s="112">
        <v>6566</v>
      </c>
      <c r="K49" s="69">
        <f t="shared" si="4"/>
        <v>-365</v>
      </c>
      <c r="L49" s="69">
        <f t="shared" si="5"/>
        <v>-1</v>
      </c>
      <c r="M49" s="69">
        <f t="shared" si="5"/>
        <v>281</v>
      </c>
      <c r="N49" s="69">
        <f t="shared" si="5"/>
        <v>1071</v>
      </c>
      <c r="O49" s="69">
        <f t="shared" si="5"/>
        <v>83</v>
      </c>
      <c r="P49" s="69">
        <f t="shared" si="5"/>
        <v>-76</v>
      </c>
      <c r="Q49" s="70">
        <f t="shared" si="5"/>
        <v>993</v>
      </c>
      <c r="R49" s="3"/>
      <c r="S49" s="3"/>
      <c r="T49" s="3"/>
      <c r="U49" s="3"/>
      <c r="V49" s="3"/>
      <c r="AI49" s="3"/>
    </row>
    <row r="50" spans="2:35" ht="15.75" customHeight="1">
      <c r="B50" s="86"/>
      <c r="C50" s="110"/>
      <c r="D50" s="110"/>
      <c r="E50" s="110"/>
      <c r="F50" s="110"/>
      <c r="G50" s="110"/>
      <c r="H50" s="110"/>
      <c r="I50" s="112"/>
      <c r="K50" s="69"/>
      <c r="L50" s="69"/>
      <c r="M50" s="69"/>
      <c r="N50" s="69"/>
      <c r="O50" s="69"/>
      <c r="P50" s="69"/>
      <c r="Q50" s="70">
        <f>I23-I50</f>
        <v>0</v>
      </c>
      <c r="R50" s="3"/>
      <c r="S50" s="3"/>
      <c r="T50" s="3"/>
      <c r="U50" s="3"/>
      <c r="V50" s="3"/>
      <c r="AI50" s="3"/>
    </row>
    <row r="51" spans="2:35" ht="12.75">
      <c r="B51" s="123" t="s">
        <v>185</v>
      </c>
      <c r="C51" s="110">
        <v>6534</v>
      </c>
      <c r="D51" s="110">
        <v>3026</v>
      </c>
      <c r="E51" s="110">
        <v>11517</v>
      </c>
      <c r="F51" s="110">
        <v>1817</v>
      </c>
      <c r="G51" s="110">
        <v>1714</v>
      </c>
      <c r="H51" s="110"/>
      <c r="I51" s="112">
        <v>24608</v>
      </c>
      <c r="K51" s="69">
        <f>C24-C51</f>
        <v>-148</v>
      </c>
      <c r="L51" s="69">
        <f>D24-D51</f>
        <v>-47</v>
      </c>
      <c r="M51" s="69">
        <f>E24-E51</f>
        <v>70</v>
      </c>
      <c r="N51" s="69">
        <f>F24-F51</f>
        <v>-6</v>
      </c>
      <c r="O51" s="69">
        <f>G24-G51</f>
        <v>54</v>
      </c>
      <c r="P51" s="69"/>
      <c r="Q51" s="70">
        <f>I24-I51</f>
        <v>-77</v>
      </c>
      <c r="R51" s="3"/>
      <c r="S51" s="3"/>
      <c r="T51" s="3"/>
      <c r="U51" s="3"/>
      <c r="V51" s="3"/>
      <c r="AI51" s="3"/>
    </row>
    <row r="52" spans="2:9" ht="12.75">
      <c r="B52" s="123"/>
      <c r="C52" s="42"/>
      <c r="D52" s="42"/>
      <c r="E52" s="42"/>
      <c r="F52" s="42"/>
      <c r="G52" s="42"/>
      <c r="H52" s="42"/>
      <c r="I52" s="91"/>
    </row>
    <row r="53" spans="4:6" ht="12.75" customHeight="1">
      <c r="D53" s="42"/>
      <c r="E53" s="42"/>
      <c r="F53" s="1"/>
    </row>
    <row r="54" spans="2:10" ht="12.75">
      <c r="B54" s="140" t="s">
        <v>186</v>
      </c>
      <c r="E54" s="1"/>
      <c r="F54" s="1"/>
      <c r="J54" s="3"/>
    </row>
    <row r="55" spans="2:9" ht="12.75">
      <c r="B55" s="85"/>
      <c r="C55" s="3"/>
      <c r="D55" s="3"/>
      <c r="E55" s="3"/>
      <c r="F55" s="3"/>
      <c r="G55" s="3"/>
      <c r="H55" s="3"/>
      <c r="I55" s="3"/>
    </row>
    <row r="56" spans="5:6" ht="15.75" customHeight="1">
      <c r="E56" s="1"/>
      <c r="F56" s="1"/>
    </row>
    <row r="57" spans="2:6" ht="12.75">
      <c r="B57" s="84"/>
      <c r="E57" s="1"/>
      <c r="F57" s="1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30">
      <c r="B59" s="51" t="s">
        <v>171</v>
      </c>
      <c r="C59" s="81" t="s">
        <v>187</v>
      </c>
      <c r="D59" s="81" t="s">
        <v>188</v>
      </c>
      <c r="E59" s="81" t="s">
        <v>189</v>
      </c>
      <c r="F59" s="81" t="s">
        <v>190</v>
      </c>
      <c r="G59" s="97" t="s">
        <v>191</v>
      </c>
      <c r="H59" s="97" t="s">
        <v>192</v>
      </c>
      <c r="I59" s="152" t="s">
        <v>167</v>
      </c>
    </row>
    <row r="60" spans="2:9" ht="12.75">
      <c r="B60" s="49"/>
      <c r="C60" s="150" t="s">
        <v>41</v>
      </c>
      <c r="D60" s="150" t="s">
        <v>41</v>
      </c>
      <c r="E60" s="150" t="s">
        <v>41</v>
      </c>
      <c r="F60" s="150" t="s">
        <v>41</v>
      </c>
      <c r="G60" s="150" t="s">
        <v>41</v>
      </c>
      <c r="H60" s="150" t="s">
        <v>41</v>
      </c>
      <c r="I60" s="151" t="s">
        <v>41</v>
      </c>
    </row>
    <row r="61" spans="2:9" ht="13.5" thickBot="1">
      <c r="B61" s="74"/>
      <c r="C61" s="76"/>
      <c r="D61" s="76"/>
      <c r="E61" s="76"/>
      <c r="F61" s="76"/>
      <c r="G61" s="76"/>
      <c r="H61" s="121"/>
      <c r="I61" s="73"/>
    </row>
    <row r="62" spans="2:9" ht="12.75">
      <c r="B62" s="61" t="s">
        <v>173</v>
      </c>
      <c r="C62" s="42"/>
      <c r="D62" s="42"/>
      <c r="E62" s="42"/>
      <c r="F62" s="42"/>
      <c r="G62" s="42"/>
      <c r="H62" s="42"/>
      <c r="I62" s="122"/>
    </row>
    <row r="63" spans="2:9" ht="12.75">
      <c r="B63" s="36" t="s">
        <v>174</v>
      </c>
      <c r="C63" s="91">
        <v>2789</v>
      </c>
      <c r="D63" s="91">
        <v>29280</v>
      </c>
      <c r="E63" s="91">
        <v>3769</v>
      </c>
      <c r="F63" s="91">
        <v>1570</v>
      </c>
      <c r="G63" s="91">
        <v>86</v>
      </c>
      <c r="H63" s="91">
        <v>0</v>
      </c>
      <c r="I63" s="39">
        <v>37494</v>
      </c>
    </row>
    <row r="64" spans="2:9" ht="12.75">
      <c r="B64" s="36" t="s">
        <v>175</v>
      </c>
      <c r="C64" s="91">
        <v>4243</v>
      </c>
      <c r="D64" s="91">
        <v>642</v>
      </c>
      <c r="E64" s="91">
        <v>77</v>
      </c>
      <c r="F64" s="91">
        <v>610</v>
      </c>
      <c r="G64" s="91">
        <v>324</v>
      </c>
      <c r="H64" s="91">
        <v>-5896</v>
      </c>
      <c r="I64" s="39">
        <v>0</v>
      </c>
    </row>
    <row r="65" spans="2:9" ht="13.5" thickBot="1">
      <c r="B65" s="55" t="s">
        <v>176</v>
      </c>
      <c r="C65" s="117">
        <v>7032</v>
      </c>
      <c r="D65" s="117">
        <v>29922</v>
      </c>
      <c r="E65" s="117">
        <v>3846</v>
      </c>
      <c r="F65" s="117">
        <v>2180</v>
      </c>
      <c r="G65" s="117">
        <v>410</v>
      </c>
      <c r="H65" s="117">
        <v>-5896</v>
      </c>
      <c r="I65" s="56">
        <v>37494</v>
      </c>
    </row>
    <row r="66" spans="2:9" ht="12.75">
      <c r="B66" s="36" t="s">
        <v>33</v>
      </c>
      <c r="C66" s="42">
        <v>-913</v>
      </c>
      <c r="D66" s="42">
        <v>-160</v>
      </c>
      <c r="E66" s="42">
        <v>-900</v>
      </c>
      <c r="F66" s="42">
        <v>-553</v>
      </c>
      <c r="G66" s="42">
        <v>-51</v>
      </c>
      <c r="H66" s="42">
        <v>0</v>
      </c>
      <c r="I66" s="39">
        <v>-2577</v>
      </c>
    </row>
    <row r="67" spans="2:9" ht="12.75">
      <c r="B67" s="36" t="s">
        <v>177</v>
      </c>
      <c r="C67" s="42">
        <v>-238</v>
      </c>
      <c r="D67" s="42">
        <v>-28411</v>
      </c>
      <c r="E67" s="42">
        <v>-120</v>
      </c>
      <c r="F67" s="42">
        <v>-947</v>
      </c>
      <c r="G67" s="42">
        <v>-35.792967060540605</v>
      </c>
      <c r="H67" s="42">
        <v>5150.67817948386</v>
      </c>
      <c r="I67" s="39">
        <v>-24601.11478757668</v>
      </c>
    </row>
    <row r="68" spans="2:9" ht="12.75">
      <c r="B68" s="36" t="s">
        <v>178</v>
      </c>
      <c r="C68" s="42">
        <v>-657</v>
      </c>
      <c r="D68" s="42">
        <v>-283</v>
      </c>
      <c r="E68" s="42">
        <v>-1126</v>
      </c>
      <c r="F68" s="42">
        <v>-174</v>
      </c>
      <c r="G68" s="42">
        <v>-225.41822939</v>
      </c>
      <c r="H68" s="42">
        <v>1.15565534</v>
      </c>
      <c r="I68" s="39">
        <v>-2464.26257405</v>
      </c>
    </row>
    <row r="69" spans="2:9" ht="12.75">
      <c r="B69" s="36" t="s">
        <v>179</v>
      </c>
      <c r="C69" s="42">
        <v>-527</v>
      </c>
      <c r="D69" s="42">
        <v>-540</v>
      </c>
      <c r="E69" s="42">
        <v>-167</v>
      </c>
      <c r="F69" s="42">
        <v>-171</v>
      </c>
      <c r="G69" s="42">
        <v>-186.33223777</v>
      </c>
      <c r="H69" s="42">
        <v>202.794332087481</v>
      </c>
      <c r="I69" s="39">
        <v>-1388.537905682519</v>
      </c>
    </row>
    <row r="70" spans="2:9" ht="12.75">
      <c r="B70" s="36" t="s">
        <v>26</v>
      </c>
      <c r="C70" s="42">
        <v>-158</v>
      </c>
      <c r="D70" s="42">
        <v>-146</v>
      </c>
      <c r="E70" s="42">
        <v>-511</v>
      </c>
      <c r="F70" s="44">
        <v>0</v>
      </c>
      <c r="G70" s="42">
        <v>-0.02266294</v>
      </c>
      <c r="H70" s="42">
        <v>0</v>
      </c>
      <c r="I70" s="39">
        <v>-815.02266294</v>
      </c>
    </row>
    <row r="71" spans="2:9" ht="12.75">
      <c r="B71" s="36" t="s">
        <v>31</v>
      </c>
      <c r="C71" s="42">
        <v>145</v>
      </c>
      <c r="D71" s="42">
        <v>1</v>
      </c>
      <c r="E71" s="42">
        <v>3</v>
      </c>
      <c r="F71" s="44">
        <v>0</v>
      </c>
      <c r="G71" s="42">
        <v>-27.0839355</v>
      </c>
      <c r="H71" s="42">
        <v>0</v>
      </c>
      <c r="I71" s="39">
        <v>121.9160645</v>
      </c>
    </row>
    <row r="72" spans="2:10" ht="12.75">
      <c r="B72" s="36" t="s">
        <v>180</v>
      </c>
      <c r="C72" s="42">
        <v>288</v>
      </c>
      <c r="D72" s="42">
        <v>17</v>
      </c>
      <c r="E72" s="42">
        <v>270</v>
      </c>
      <c r="F72" s="44">
        <v>0</v>
      </c>
      <c r="G72" s="42">
        <v>-20.262407358714302</v>
      </c>
      <c r="H72" s="42">
        <v>382.761960516662</v>
      </c>
      <c r="I72" s="39">
        <v>937.4995531579477</v>
      </c>
      <c r="J72" s="143"/>
    </row>
    <row r="73" spans="2:9" ht="12.75">
      <c r="B73" s="36" t="s">
        <v>181</v>
      </c>
      <c r="C73" s="42">
        <v>-461</v>
      </c>
      <c r="D73" s="42">
        <v>-1204</v>
      </c>
      <c r="E73" s="42">
        <v>-98</v>
      </c>
      <c r="F73" s="42">
        <v>-276</v>
      </c>
      <c r="G73" s="42">
        <v>56.34525645448582</v>
      </c>
      <c r="H73" s="42">
        <v>90</v>
      </c>
      <c r="I73" s="39">
        <v>-1892.654743545514</v>
      </c>
    </row>
    <row r="74" spans="2:9" ht="13.5" thickBot="1">
      <c r="B74" s="55" t="s">
        <v>182</v>
      </c>
      <c r="C74" s="58">
        <v>-2521</v>
      </c>
      <c r="D74" s="58">
        <v>-30726</v>
      </c>
      <c r="E74" s="58">
        <v>-2649</v>
      </c>
      <c r="F74" s="58">
        <v>-2121</v>
      </c>
      <c r="G74" s="58">
        <v>-489.56718356476904</v>
      </c>
      <c r="H74" s="58">
        <v>5827.390127428002</v>
      </c>
      <c r="I74" s="56">
        <v>-32679.177056136763</v>
      </c>
    </row>
    <row r="75" spans="2:9" ht="13.5" thickBot="1">
      <c r="B75" s="55" t="s">
        <v>32</v>
      </c>
      <c r="C75" s="58">
        <v>5424</v>
      </c>
      <c r="D75" s="58">
        <v>-644</v>
      </c>
      <c r="E75" s="58">
        <v>2097</v>
      </c>
      <c r="F75" s="58">
        <v>612</v>
      </c>
      <c r="G75" s="58">
        <v>-28</v>
      </c>
      <c r="H75" s="58">
        <v>-69</v>
      </c>
      <c r="I75" s="56">
        <v>7392</v>
      </c>
    </row>
    <row r="76" spans="2:9" ht="13.5" thickBot="1">
      <c r="B76" s="55" t="s">
        <v>34</v>
      </c>
      <c r="C76" s="58">
        <v>4511</v>
      </c>
      <c r="D76" s="58">
        <v>-804</v>
      </c>
      <c r="E76" s="58">
        <v>1197</v>
      </c>
      <c r="F76" s="58">
        <v>59</v>
      </c>
      <c r="G76" s="58">
        <v>-79</v>
      </c>
      <c r="H76" s="58">
        <v>-69</v>
      </c>
      <c r="I76" s="56">
        <v>4815</v>
      </c>
    </row>
    <row r="77" spans="2:9" ht="12.75">
      <c r="B77" s="36" t="s">
        <v>183</v>
      </c>
      <c r="C77" s="110">
        <v>-2</v>
      </c>
      <c r="D77" s="110">
        <v>0</v>
      </c>
      <c r="E77" s="110">
        <v>0</v>
      </c>
      <c r="F77" s="110">
        <v>0</v>
      </c>
      <c r="G77" s="110">
        <v>13</v>
      </c>
      <c r="H77" s="110">
        <v>0</v>
      </c>
      <c r="I77" s="112">
        <v>11</v>
      </c>
    </row>
    <row r="78" spans="2:9" ht="12.75">
      <c r="B78" s="36" t="s">
        <v>184</v>
      </c>
      <c r="C78" s="111">
        <v>1378</v>
      </c>
      <c r="D78" s="111">
        <v>23</v>
      </c>
      <c r="E78" s="111">
        <v>2122</v>
      </c>
      <c r="F78" s="111">
        <v>835</v>
      </c>
      <c r="G78" s="111">
        <v>171</v>
      </c>
      <c r="H78" s="111">
        <v>36</v>
      </c>
      <c r="I78" s="112">
        <v>4565</v>
      </c>
    </row>
    <row r="79" spans="2:9" ht="12.75">
      <c r="B79" s="86"/>
      <c r="C79" s="111"/>
      <c r="D79" s="111"/>
      <c r="E79" s="111"/>
      <c r="F79" s="111"/>
      <c r="G79" s="110"/>
      <c r="H79" s="111"/>
      <c r="I79" s="112"/>
    </row>
    <row r="80" spans="2:9" ht="12.75">
      <c r="B80" s="123" t="s">
        <v>185</v>
      </c>
      <c r="C80" s="111">
        <v>6431</v>
      </c>
      <c r="D80" s="111">
        <v>2990</v>
      </c>
      <c r="E80" s="111">
        <v>11528</v>
      </c>
      <c r="F80" s="111">
        <v>1821</v>
      </c>
      <c r="G80" s="111">
        <v>1757</v>
      </c>
      <c r="H80" s="110"/>
      <c r="I80" s="112">
        <v>24527</v>
      </c>
    </row>
    <row r="81" spans="2:9" ht="12.75">
      <c r="B81" s="86"/>
      <c r="C81" s="42"/>
      <c r="D81" s="42"/>
      <c r="E81" s="42"/>
      <c r="F81" s="42"/>
      <c r="G81" s="42"/>
      <c r="H81" s="42"/>
      <c r="I81" s="48"/>
    </row>
    <row r="82" spans="2:9" ht="12.75">
      <c r="B82" s="85"/>
      <c r="C82" s="3"/>
      <c r="D82" s="3"/>
      <c r="E82" s="3"/>
      <c r="F82" s="3"/>
      <c r="G82" s="3"/>
      <c r="H82" s="3"/>
      <c r="I82" s="3"/>
    </row>
    <row r="83" spans="2:9" ht="12.75">
      <c r="B83" s="140" t="s">
        <v>186</v>
      </c>
      <c r="C83" s="3"/>
      <c r="D83" s="3"/>
      <c r="E83" s="3"/>
      <c r="F83" s="3"/>
      <c r="G83" s="3"/>
      <c r="H83" s="3"/>
      <c r="I83" s="3"/>
    </row>
    <row r="84" spans="2:9" ht="21">
      <c r="B84" s="124"/>
      <c r="C84" s="125"/>
      <c r="D84" s="125"/>
      <c r="E84" s="125"/>
      <c r="F84" s="125"/>
      <c r="G84" s="125"/>
      <c r="H84" s="125"/>
      <c r="I84" s="125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30">
      <c r="B86" s="51" t="s">
        <v>172</v>
      </c>
      <c r="C86" s="81" t="s">
        <v>187</v>
      </c>
      <c r="D86" s="81" t="s">
        <v>188</v>
      </c>
      <c r="E86" s="81" t="s">
        <v>189</v>
      </c>
      <c r="F86" s="81" t="s">
        <v>190</v>
      </c>
      <c r="G86" s="97" t="s">
        <v>191</v>
      </c>
      <c r="H86" s="97" t="s">
        <v>192</v>
      </c>
      <c r="I86" s="152" t="s">
        <v>167</v>
      </c>
    </row>
    <row r="87" spans="2:9" ht="12.75">
      <c r="B87" s="49"/>
      <c r="C87" s="150" t="s">
        <v>41</v>
      </c>
      <c r="D87" s="150" t="s">
        <v>41</v>
      </c>
      <c r="E87" s="150" t="s">
        <v>41</v>
      </c>
      <c r="F87" s="150" t="s">
        <v>41</v>
      </c>
      <c r="G87" s="150" t="s">
        <v>41</v>
      </c>
      <c r="H87" s="150" t="s">
        <v>41</v>
      </c>
      <c r="I87" s="151" t="s">
        <v>41</v>
      </c>
    </row>
    <row r="88" spans="2:9" ht="13.5" thickBot="1">
      <c r="B88" s="74"/>
      <c r="C88" s="74"/>
      <c r="D88" s="74"/>
      <c r="E88" s="74"/>
      <c r="F88" s="74"/>
      <c r="G88" s="74"/>
      <c r="H88" s="118"/>
      <c r="I88" s="73"/>
    </row>
    <row r="89" spans="2:9" ht="12.75">
      <c r="B89" s="61" t="s">
        <v>173</v>
      </c>
      <c r="C89" s="42"/>
      <c r="D89" s="42"/>
      <c r="E89" s="42"/>
      <c r="F89" s="42"/>
      <c r="G89" s="42"/>
      <c r="H89" s="91"/>
      <c r="I89" s="122"/>
    </row>
    <row r="90" spans="2:9" ht="12.75">
      <c r="B90" s="36" t="s">
        <v>174</v>
      </c>
      <c r="C90" s="42">
        <v>1963</v>
      </c>
      <c r="D90" s="42">
        <v>20890</v>
      </c>
      <c r="E90" s="42">
        <v>3260</v>
      </c>
      <c r="F90" s="42">
        <v>1220</v>
      </c>
      <c r="G90" s="42">
        <v>97</v>
      </c>
      <c r="H90" s="42">
        <v>0</v>
      </c>
      <c r="I90" s="39">
        <v>27430</v>
      </c>
    </row>
    <row r="91" spans="2:9" ht="12.75">
      <c r="B91" s="36" t="s">
        <v>175</v>
      </c>
      <c r="C91" s="42">
        <v>1117</v>
      </c>
      <c r="D91" s="42">
        <v>189</v>
      </c>
      <c r="E91" s="42">
        <v>59</v>
      </c>
      <c r="F91" s="42">
        <v>650</v>
      </c>
      <c r="G91" s="42">
        <v>262</v>
      </c>
      <c r="H91" s="42">
        <v>-2277</v>
      </c>
      <c r="I91" s="39">
        <v>0</v>
      </c>
    </row>
    <row r="92" spans="2:9" ht="13.5" thickBot="1">
      <c r="B92" s="55" t="s">
        <v>176</v>
      </c>
      <c r="C92" s="58">
        <v>3080</v>
      </c>
      <c r="D92" s="58">
        <v>21079</v>
      </c>
      <c r="E92" s="58">
        <v>3319</v>
      </c>
      <c r="F92" s="58">
        <v>1870</v>
      </c>
      <c r="G92" s="58">
        <v>359</v>
      </c>
      <c r="H92" s="58">
        <v>-2277</v>
      </c>
      <c r="I92" s="56">
        <v>27430</v>
      </c>
    </row>
    <row r="93" spans="2:9" ht="12.75">
      <c r="B93" s="36" t="s">
        <v>33</v>
      </c>
      <c r="C93" s="42">
        <v>-911</v>
      </c>
      <c r="D93" s="42">
        <v>-167</v>
      </c>
      <c r="E93" s="42">
        <v>-801</v>
      </c>
      <c r="F93" s="42">
        <v>-519</v>
      </c>
      <c r="G93" s="42">
        <v>-43</v>
      </c>
      <c r="H93" s="42">
        <v>0</v>
      </c>
      <c r="I93" s="39">
        <v>-2441</v>
      </c>
    </row>
    <row r="94" spans="2:9" ht="12.75">
      <c r="B94" s="36" t="s">
        <v>177</v>
      </c>
      <c r="C94" s="42">
        <v>-198</v>
      </c>
      <c r="D94" s="42">
        <v>-12191</v>
      </c>
      <c r="E94" s="42">
        <v>-44</v>
      </c>
      <c r="F94" s="42">
        <v>-793</v>
      </c>
      <c r="G94" s="42">
        <v>-34.3590716972432</v>
      </c>
      <c r="H94" s="42">
        <v>1898.9361396867</v>
      </c>
      <c r="I94" s="39">
        <v>-11361.422932010542</v>
      </c>
    </row>
    <row r="95" spans="2:9" ht="12.75">
      <c r="B95" s="36" t="s">
        <v>178</v>
      </c>
      <c r="C95" s="42">
        <v>-663</v>
      </c>
      <c r="D95" s="42">
        <v>-280</v>
      </c>
      <c r="E95" s="42">
        <v>-1005</v>
      </c>
      <c r="F95" s="42">
        <v>-169</v>
      </c>
      <c r="G95" s="42">
        <v>-214.21450228999998</v>
      </c>
      <c r="H95" s="42">
        <v>0.23433787</v>
      </c>
      <c r="I95" s="39">
        <v>-2330.9801644199997</v>
      </c>
    </row>
    <row r="96" spans="2:9" ht="12.75">
      <c r="B96" s="36" t="s">
        <v>179</v>
      </c>
      <c r="C96" s="42">
        <v>-443</v>
      </c>
      <c r="D96" s="42">
        <v>-584</v>
      </c>
      <c r="E96" s="42">
        <v>-164</v>
      </c>
      <c r="F96" s="42">
        <v>-147</v>
      </c>
      <c r="G96" s="42">
        <v>-168.67018328</v>
      </c>
      <c r="H96" s="42">
        <v>183.074619646656</v>
      </c>
      <c r="I96" s="39">
        <v>-1323.595563633344</v>
      </c>
    </row>
    <row r="97" spans="2:9" ht="12.75">
      <c r="B97" s="36" t="s">
        <v>26</v>
      </c>
      <c r="C97" s="42">
        <v>-161</v>
      </c>
      <c r="D97" s="42">
        <v>-125</v>
      </c>
      <c r="E97" s="42">
        <v>-497</v>
      </c>
      <c r="F97" s="42">
        <v>0</v>
      </c>
      <c r="G97" s="42">
        <v>-0.0052288000000000005</v>
      </c>
      <c r="H97" s="42">
        <v>0</v>
      </c>
      <c r="I97" s="39">
        <v>-783.0052288</v>
      </c>
    </row>
    <row r="98" spans="2:9" ht="12.75">
      <c r="B98" s="36" t="s">
        <v>31</v>
      </c>
      <c r="C98" s="42">
        <v>-936</v>
      </c>
      <c r="D98" s="44">
        <v>0</v>
      </c>
      <c r="E98" s="42">
        <v>0</v>
      </c>
      <c r="F98" s="42">
        <v>0</v>
      </c>
      <c r="G98" s="42">
        <v>0.42115042</v>
      </c>
      <c r="H98" s="42">
        <v>0</v>
      </c>
      <c r="I98" s="39">
        <v>-935.57884958</v>
      </c>
    </row>
    <row r="99" spans="2:9" ht="12.75">
      <c r="B99" s="36" t="s">
        <v>180</v>
      </c>
      <c r="C99" s="42">
        <v>390</v>
      </c>
      <c r="D99" s="42">
        <v>15</v>
      </c>
      <c r="E99" s="42">
        <v>247</v>
      </c>
      <c r="F99" s="42">
        <v>0</v>
      </c>
      <c r="G99" s="42">
        <v>29.6431438764572</v>
      </c>
      <c r="H99" s="42">
        <v>86.7514187355237</v>
      </c>
      <c r="I99" s="39">
        <v>768.3945626119809</v>
      </c>
    </row>
    <row r="100" spans="2:9" ht="12.75">
      <c r="B100" s="36" t="s">
        <v>181</v>
      </c>
      <c r="C100" s="42">
        <v>-348</v>
      </c>
      <c r="D100" s="42">
        <v>273</v>
      </c>
      <c r="E100" s="42">
        <v>-317</v>
      </c>
      <c r="F100" s="42">
        <v>-193</v>
      </c>
      <c r="G100" s="42">
        <v>-262.73735910424705</v>
      </c>
      <c r="H100" s="42">
        <v>68.0894939548991</v>
      </c>
      <c r="I100" s="39">
        <v>-779.6478651493479</v>
      </c>
    </row>
    <row r="101" spans="2:9" ht="13.5" thickBot="1">
      <c r="B101" s="55" t="s">
        <v>182</v>
      </c>
      <c r="C101" s="58">
        <v>-3270</v>
      </c>
      <c r="D101" s="58">
        <v>-13059</v>
      </c>
      <c r="E101" s="58">
        <v>-2581</v>
      </c>
      <c r="F101" s="58">
        <v>-1821</v>
      </c>
      <c r="G101" s="58">
        <v>-692.922050875033</v>
      </c>
      <c r="H101" s="58">
        <v>2237.0860098937787</v>
      </c>
      <c r="I101" s="56">
        <v>-19186.836040981256</v>
      </c>
    </row>
    <row r="102" spans="2:9" ht="13.5" thickBot="1">
      <c r="B102" s="55" t="s">
        <v>32</v>
      </c>
      <c r="C102" s="58">
        <v>721</v>
      </c>
      <c r="D102" s="58">
        <v>8187</v>
      </c>
      <c r="E102" s="58">
        <v>1539</v>
      </c>
      <c r="F102" s="58">
        <v>568</v>
      </c>
      <c r="G102" s="58">
        <v>-291</v>
      </c>
      <c r="H102" s="58">
        <v>-39</v>
      </c>
      <c r="I102" s="56">
        <v>10685</v>
      </c>
    </row>
    <row r="103" spans="2:9" ht="13.5" thickBot="1">
      <c r="B103" s="55" t="s">
        <v>34</v>
      </c>
      <c r="C103" s="58">
        <v>-190</v>
      </c>
      <c r="D103" s="58">
        <v>8020</v>
      </c>
      <c r="E103" s="58">
        <v>738</v>
      </c>
      <c r="F103" s="58">
        <v>49</v>
      </c>
      <c r="G103" s="58">
        <v>-334</v>
      </c>
      <c r="H103" s="58">
        <v>-39</v>
      </c>
      <c r="I103" s="56">
        <v>8244</v>
      </c>
    </row>
    <row r="104" spans="2:9" ht="12.75">
      <c r="B104" s="36" t="s">
        <v>183</v>
      </c>
      <c r="C104" s="110">
        <v>-607</v>
      </c>
      <c r="D104" s="110">
        <v>0</v>
      </c>
      <c r="E104" s="110">
        <v>0</v>
      </c>
      <c r="F104" s="110">
        <v>0</v>
      </c>
      <c r="G104" s="110">
        <v>12</v>
      </c>
      <c r="H104" s="110">
        <v>0</v>
      </c>
      <c r="I104" s="112">
        <v>-595</v>
      </c>
    </row>
    <row r="105" spans="2:9" ht="12.75">
      <c r="B105" s="36" t="s">
        <v>184</v>
      </c>
      <c r="C105" s="111">
        <v>1762</v>
      </c>
      <c r="D105" s="111">
        <v>31</v>
      </c>
      <c r="E105" s="111">
        <v>1895</v>
      </c>
      <c r="F105" s="111">
        <v>291</v>
      </c>
      <c r="G105" s="111">
        <v>98</v>
      </c>
      <c r="H105" s="111">
        <v>-40</v>
      </c>
      <c r="I105" s="112">
        <v>4037</v>
      </c>
    </row>
    <row r="106" spans="2:9" ht="12.75">
      <c r="B106" s="86"/>
      <c r="C106" s="110"/>
      <c r="D106" s="110"/>
      <c r="E106" s="110"/>
      <c r="F106" s="110"/>
      <c r="G106" s="110"/>
      <c r="H106" s="110"/>
      <c r="I106" s="112"/>
    </row>
    <row r="107" spans="2:9" ht="12.75">
      <c r="B107" s="123" t="s">
        <v>185</v>
      </c>
      <c r="C107" s="110">
        <v>6561</v>
      </c>
      <c r="D107" s="110">
        <v>3022</v>
      </c>
      <c r="E107" s="110">
        <v>11515</v>
      </c>
      <c r="F107" s="110">
        <v>1828</v>
      </c>
      <c r="G107" s="110">
        <v>1782</v>
      </c>
      <c r="H107" s="110"/>
      <c r="I107" s="112">
        <v>24708</v>
      </c>
    </row>
    <row r="108" spans="2:9" ht="12.75">
      <c r="B108" s="123"/>
      <c r="C108" s="42"/>
      <c r="D108" s="42"/>
      <c r="E108" s="42"/>
      <c r="F108" s="42"/>
      <c r="G108" s="42"/>
      <c r="H108" s="42"/>
      <c r="I108" s="91"/>
    </row>
    <row r="109" spans="4:6" ht="12.75">
      <c r="D109" s="42"/>
      <c r="E109" s="42"/>
      <c r="F109" s="1"/>
    </row>
    <row r="110" spans="2:6" ht="12.75">
      <c r="B110" s="140" t="s">
        <v>186</v>
      </c>
      <c r="E110" s="1"/>
      <c r="F11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9" max="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I57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" customWidth="1"/>
    <col min="5" max="6" width="20.7109375" style="2" customWidth="1"/>
    <col min="7" max="9" width="20.7109375" style="1" customWidth="1"/>
    <col min="10" max="10" width="13.7109375" style="1" customWidth="1"/>
    <col min="11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spans="2:17" ht="15.75" customHeight="1">
      <c r="B1" s="33"/>
      <c r="C1" s="33"/>
      <c r="D1" s="33"/>
      <c r="E1" s="33"/>
      <c r="F1" s="33"/>
      <c r="G1" s="33"/>
      <c r="H1" s="34"/>
      <c r="I1" s="47"/>
      <c r="J1" s="6"/>
      <c r="K1" s="33"/>
      <c r="L1" s="33"/>
      <c r="M1" s="33"/>
      <c r="N1" s="33"/>
      <c r="O1" s="33"/>
      <c r="P1" s="34"/>
      <c r="Q1" s="34"/>
    </row>
    <row r="2" ht="12.75">
      <c r="B2" s="2"/>
    </row>
    <row r="3" spans="2:22" ht="75.75" customHeight="1">
      <c r="B3" s="51" t="s">
        <v>194</v>
      </c>
      <c r="C3" s="81" t="s">
        <v>187</v>
      </c>
      <c r="D3" s="81" t="s">
        <v>188</v>
      </c>
      <c r="E3" s="81" t="s">
        <v>189</v>
      </c>
      <c r="F3" s="81" t="s">
        <v>190</v>
      </c>
      <c r="G3" s="97" t="s">
        <v>191</v>
      </c>
      <c r="H3" s="97" t="s">
        <v>192</v>
      </c>
      <c r="I3" s="152" t="s">
        <v>167</v>
      </c>
      <c r="J3" s="54" t="s">
        <v>197</v>
      </c>
      <c r="K3" s="81" t="s">
        <v>187</v>
      </c>
      <c r="L3" s="81" t="s">
        <v>188</v>
      </c>
      <c r="M3" s="81" t="s">
        <v>189</v>
      </c>
      <c r="N3" s="81" t="s">
        <v>190</v>
      </c>
      <c r="O3" s="97" t="s">
        <v>191</v>
      </c>
      <c r="P3" s="97" t="s">
        <v>192</v>
      </c>
      <c r="Q3" s="152" t="s">
        <v>167</v>
      </c>
      <c r="R3" s="3"/>
      <c r="S3" s="3"/>
      <c r="T3" s="3"/>
      <c r="U3" s="3"/>
      <c r="V3" s="3"/>
    </row>
    <row r="4" spans="2:22" ht="12" customHeight="1">
      <c r="B4" s="49"/>
      <c r="C4" s="150" t="s">
        <v>41</v>
      </c>
      <c r="D4" s="150" t="s">
        <v>41</v>
      </c>
      <c r="E4" s="150" t="s">
        <v>41</v>
      </c>
      <c r="F4" s="150" t="s">
        <v>41</v>
      </c>
      <c r="G4" s="150" t="s">
        <v>41</v>
      </c>
      <c r="H4" s="150" t="s">
        <v>41</v>
      </c>
      <c r="I4" s="151" t="s">
        <v>41</v>
      </c>
      <c r="J4" s="41"/>
      <c r="K4" s="71" t="s">
        <v>168</v>
      </c>
      <c r="L4" s="71" t="s">
        <v>168</v>
      </c>
      <c r="M4" s="71" t="s">
        <v>168</v>
      </c>
      <c r="N4" s="71" t="s">
        <v>168</v>
      </c>
      <c r="O4" s="71" t="s">
        <v>168</v>
      </c>
      <c r="P4" s="71" t="s">
        <v>168</v>
      </c>
      <c r="Q4" s="73" t="s">
        <v>168</v>
      </c>
      <c r="R4" s="3"/>
      <c r="S4" s="3"/>
      <c r="T4" s="3"/>
      <c r="U4" s="3"/>
      <c r="V4" s="3"/>
    </row>
    <row r="5" spans="2:22" ht="12" customHeight="1" thickBot="1">
      <c r="B5" s="74"/>
      <c r="C5" s="76"/>
      <c r="D5" s="76"/>
      <c r="E5" s="76"/>
      <c r="F5" s="76"/>
      <c r="G5" s="76"/>
      <c r="H5" s="121"/>
      <c r="I5" s="73"/>
      <c r="J5" s="41"/>
      <c r="K5" s="76"/>
      <c r="L5" s="76"/>
      <c r="M5" s="76"/>
      <c r="N5" s="76"/>
      <c r="O5" s="76"/>
      <c r="P5" s="76"/>
      <c r="Q5" s="75"/>
      <c r="R5" s="3"/>
      <c r="S5" s="3"/>
      <c r="T5" s="3"/>
      <c r="U5" s="3"/>
      <c r="V5" s="3"/>
    </row>
    <row r="6" spans="2:17" ht="15.75" customHeight="1">
      <c r="B6" s="61" t="s">
        <v>173</v>
      </c>
      <c r="C6" s="42"/>
      <c r="D6" s="42"/>
      <c r="E6" s="42"/>
      <c r="F6" s="42"/>
      <c r="G6" s="42"/>
      <c r="H6" s="91"/>
      <c r="I6" s="122"/>
      <c r="J6" s="42"/>
      <c r="K6" s="42">
        <f>_xlfn.IFERROR(B6/#REF!-1,"")</f>
      </c>
      <c r="L6" s="42">
        <f>_xlfn.IFERROR(C6/#REF!-1,"")</f>
      </c>
      <c r="M6" s="42">
        <f>_xlfn.IFERROR(D6/#REF!-1,"")</f>
      </c>
      <c r="N6" s="42">
        <f>_xlfn.IFERROR(E6/#REF!-1,"")</f>
      </c>
      <c r="O6" s="42">
        <f>_xlfn.IFERROR(F6/#REF!-1,"")</f>
      </c>
      <c r="P6" s="42">
        <f>_xlfn.IFERROR(G6/#REF!-1,"")</f>
      </c>
      <c r="Q6" s="39">
        <f>_xlfn.IFERROR(H6/#REF!-1,"")</f>
      </c>
    </row>
    <row r="7" spans="2:17" ht="15.75" customHeight="1">
      <c r="B7" s="36" t="s">
        <v>174</v>
      </c>
      <c r="C7" s="42">
        <v>1565</v>
      </c>
      <c r="D7" s="42">
        <v>28527</v>
      </c>
      <c r="E7" s="42">
        <v>1535</v>
      </c>
      <c r="F7" s="42">
        <v>811</v>
      </c>
      <c r="G7" s="42">
        <v>32</v>
      </c>
      <c r="H7" s="42">
        <v>0</v>
      </c>
      <c r="I7" s="39">
        <v>32470</v>
      </c>
      <c r="J7" s="3"/>
      <c r="K7" s="67">
        <f>_xlfn.IFERROR(C7/C34-1,"")</f>
        <v>0.9785082174462705</v>
      </c>
      <c r="L7" s="67">
        <f aca="true" t="shared" si="0" ref="L7:L20">_xlfn.IFERROR(D7/D34-1,"")</f>
        <v>2.183816964285714</v>
      </c>
      <c r="M7" s="67">
        <f aca="true" t="shared" si="1" ref="M7:M20">_xlfn.IFERROR(E7/E34-1,"")</f>
        <v>0.14296351451973188</v>
      </c>
      <c r="N7" s="67">
        <f aca="true" t="shared" si="2" ref="N7:N20">_xlfn.IFERROR(F7/F34-1,"")</f>
        <v>0.2996794871794872</v>
      </c>
      <c r="O7" s="67">
        <f aca="true" t="shared" si="3" ref="O7:O20">_xlfn.IFERROR(G7/G34-1,"")</f>
        <v>-0.34693877551020413</v>
      </c>
      <c r="P7" s="67">
        <f aca="true" t="shared" si="4" ref="P7:P20">_xlfn.IFERROR(H7/H34-1,"")</f>
      </c>
      <c r="Q7" s="68">
        <f aca="true" t="shared" si="5" ref="Q7:Q20">_xlfn.IFERROR(I7/I34-1,"")</f>
        <v>1.759411914676638</v>
      </c>
    </row>
    <row r="8" spans="2:17" ht="15.75" customHeight="1">
      <c r="B8" s="36" t="s">
        <v>175</v>
      </c>
      <c r="C8" s="42">
        <v>7293</v>
      </c>
      <c r="D8" s="42">
        <v>1498</v>
      </c>
      <c r="E8" s="42">
        <v>32</v>
      </c>
      <c r="F8" s="42">
        <v>432</v>
      </c>
      <c r="G8" s="42">
        <v>114</v>
      </c>
      <c r="H8" s="42">
        <v>-9369</v>
      </c>
      <c r="I8" s="39">
        <v>0</v>
      </c>
      <c r="J8" s="3"/>
      <c r="K8" s="67">
        <f aca="true" t="shared" si="6" ref="K8:K20">_xlfn.IFERROR(C8/C35-1,"")</f>
        <v>8.842105263157896</v>
      </c>
      <c r="L8" s="67">
        <f t="shared" si="0"/>
        <v>1.480132450331126</v>
      </c>
      <c r="M8" s="67">
        <f t="shared" si="1"/>
        <v>0.4545454545454546</v>
      </c>
      <c r="N8" s="67">
        <f t="shared" si="2"/>
        <v>0.5483870967741935</v>
      </c>
      <c r="O8" s="67">
        <f t="shared" si="3"/>
        <v>0.5</v>
      </c>
      <c r="P8" s="67">
        <f>_xlfn.IFERROR(I8/H35-1,"")</f>
        <v>-1</v>
      </c>
      <c r="Q8" s="68">
        <f>_xlfn.IFERROR(#REF!/I35-1,"")</f>
      </c>
    </row>
    <row r="9" spans="2:17" ht="15.75" customHeight="1" thickBot="1">
      <c r="B9" s="55" t="s">
        <v>176</v>
      </c>
      <c r="C9" s="58">
        <v>8858</v>
      </c>
      <c r="D9" s="58">
        <v>30025</v>
      </c>
      <c r="E9" s="58">
        <v>1567</v>
      </c>
      <c r="F9" s="58">
        <v>1243</v>
      </c>
      <c r="G9" s="58">
        <v>146</v>
      </c>
      <c r="H9" s="58">
        <v>-9369</v>
      </c>
      <c r="I9" s="56">
        <v>32470</v>
      </c>
      <c r="J9" s="3"/>
      <c r="K9" s="93">
        <f t="shared" si="6"/>
        <v>4.781984334203655</v>
      </c>
      <c r="L9" s="93">
        <f t="shared" si="0"/>
        <v>2.1393768297783353</v>
      </c>
      <c r="M9" s="93">
        <f t="shared" si="1"/>
        <v>0.1479853479853479</v>
      </c>
      <c r="N9" s="93">
        <f t="shared" si="2"/>
        <v>0.37652270210409755</v>
      </c>
      <c r="O9" s="93">
        <f t="shared" si="3"/>
        <v>0.16799999999999993</v>
      </c>
      <c r="P9" s="93">
        <f t="shared" si="4"/>
        <v>4.440766550522648</v>
      </c>
      <c r="Q9" s="94">
        <f t="shared" si="5"/>
        <v>1.759411914676638</v>
      </c>
    </row>
    <row r="10" spans="2:17" ht="15.75" customHeight="1">
      <c r="B10" s="36" t="s">
        <v>33</v>
      </c>
      <c r="C10" s="42">
        <v>-539</v>
      </c>
      <c r="D10" s="42">
        <v>-51</v>
      </c>
      <c r="E10" s="42">
        <v>-318</v>
      </c>
      <c r="F10" s="42">
        <v>-526</v>
      </c>
      <c r="G10" s="42">
        <v>-20</v>
      </c>
      <c r="H10" s="42">
        <v>0</v>
      </c>
      <c r="I10" s="39">
        <v>-1454</v>
      </c>
      <c r="J10" s="3"/>
      <c r="K10" s="67">
        <f t="shared" si="6"/>
        <v>0.599406528189911</v>
      </c>
      <c r="L10" s="67">
        <f t="shared" si="0"/>
        <v>-0.0892857142857143</v>
      </c>
      <c r="M10" s="67">
        <f t="shared" si="1"/>
        <v>0.0853242320819112</v>
      </c>
      <c r="N10" s="67">
        <f t="shared" si="2"/>
        <v>0.9057971014492754</v>
      </c>
      <c r="O10" s="67">
        <f t="shared" si="3"/>
        <v>-0.04761904761904767</v>
      </c>
      <c r="P10" s="67">
        <f t="shared" si="4"/>
      </c>
      <c r="Q10" s="68">
        <f t="shared" si="5"/>
        <v>0.47914547304170907</v>
      </c>
    </row>
    <row r="11" spans="2:17" ht="15.75" customHeight="1">
      <c r="B11" s="36" t="s">
        <v>177</v>
      </c>
      <c r="C11" s="42">
        <v>-217</v>
      </c>
      <c r="D11" s="42">
        <v>-30550</v>
      </c>
      <c r="E11" s="42">
        <v>-101</v>
      </c>
      <c r="F11" s="42">
        <v>-689</v>
      </c>
      <c r="G11" s="42">
        <v>-15.62618819793039</v>
      </c>
      <c r="H11" s="42">
        <v>8248.775712442039</v>
      </c>
      <c r="I11" s="39">
        <v>-23323.85047575589</v>
      </c>
      <c r="K11" s="67">
        <f t="shared" si="6"/>
        <v>0.8869565217391304</v>
      </c>
      <c r="L11" s="67">
        <f t="shared" si="0"/>
        <v>3.1803503010399563</v>
      </c>
      <c r="M11" s="67">
        <f t="shared" si="1"/>
        <v>2.607142857142857</v>
      </c>
      <c r="N11" s="67">
        <f t="shared" si="2"/>
        <v>0.8471849865951742</v>
      </c>
      <c r="O11" s="67">
        <f t="shared" si="3"/>
        <v>-0.2715443045153193</v>
      </c>
      <c r="P11" s="67">
        <f t="shared" si="4"/>
        <v>6.573332239595695</v>
      </c>
      <c r="Q11" s="68">
        <f t="shared" si="5"/>
        <v>2.452181618020114</v>
      </c>
    </row>
    <row r="12" spans="2:35" ht="15.75" customHeight="1">
      <c r="B12" s="36" t="s">
        <v>178</v>
      </c>
      <c r="C12" s="42">
        <v>-271</v>
      </c>
      <c r="D12" s="42">
        <v>-148</v>
      </c>
      <c r="E12" s="42">
        <v>-440</v>
      </c>
      <c r="F12" s="42">
        <v>-64</v>
      </c>
      <c r="G12" s="42">
        <v>-93.28327220418399</v>
      </c>
      <c r="H12" s="42">
        <v>0.8045480200000001</v>
      </c>
      <c r="I12" s="39">
        <v>-1015.478724184184</v>
      </c>
      <c r="K12" s="67">
        <f t="shared" si="6"/>
        <v>0.09716599190283404</v>
      </c>
      <c r="L12" s="67">
        <f t="shared" si="0"/>
        <v>-0.08074534161490687</v>
      </c>
      <c r="M12" s="67">
        <f t="shared" si="1"/>
        <v>-0.10204081632653061</v>
      </c>
      <c r="N12" s="67">
        <f t="shared" si="2"/>
        <v>-0.01538461538461533</v>
      </c>
      <c r="O12" s="67">
        <f t="shared" si="3"/>
        <v>0.07061576613011566</v>
      </c>
      <c r="P12" s="67">
        <f t="shared" si="4"/>
        <v>9.70614160512278</v>
      </c>
      <c r="Q12" s="68">
        <f t="shared" si="5"/>
        <v>-0.03292837288458117</v>
      </c>
      <c r="R12" s="3"/>
      <c r="S12" s="3"/>
      <c r="T12" s="3"/>
      <c r="U12" s="3"/>
      <c r="V12" s="3"/>
      <c r="AI12" s="3"/>
    </row>
    <row r="13" spans="2:35" ht="15.75" customHeight="1">
      <c r="B13" s="36" t="s">
        <v>179</v>
      </c>
      <c r="C13" s="42">
        <v>-325</v>
      </c>
      <c r="D13" s="42">
        <v>-265</v>
      </c>
      <c r="E13" s="42">
        <v>-77</v>
      </c>
      <c r="F13" s="42">
        <v>-73</v>
      </c>
      <c r="G13" s="42">
        <v>-92.931564982927</v>
      </c>
      <c r="H13" s="42">
        <v>108.502026329371</v>
      </c>
      <c r="I13" s="39">
        <v>-724.429538653556</v>
      </c>
      <c r="K13" s="67">
        <f t="shared" si="6"/>
        <v>0.8571428571428572</v>
      </c>
      <c r="L13" s="67">
        <f t="shared" si="0"/>
        <v>0.10416666666666674</v>
      </c>
      <c r="M13" s="67">
        <f t="shared" si="1"/>
        <v>0.11594202898550732</v>
      </c>
      <c r="N13" s="67">
        <f t="shared" si="2"/>
        <v>0.21666666666666656</v>
      </c>
      <c r="O13" s="67">
        <f t="shared" si="3"/>
        <v>0.09490963809000208</v>
      </c>
      <c r="P13" s="67">
        <f t="shared" si="4"/>
        <v>0.6655261893160314</v>
      </c>
      <c r="Q13" s="68">
        <f t="shared" si="5"/>
        <v>0.2850642277243529</v>
      </c>
      <c r="AI13" s="3"/>
    </row>
    <row r="14" spans="2:35" ht="15.75" customHeight="1">
      <c r="B14" s="36" t="s">
        <v>26</v>
      </c>
      <c r="C14" s="42">
        <v>-132</v>
      </c>
      <c r="D14" s="42">
        <v>-39</v>
      </c>
      <c r="E14" s="42">
        <v>-173</v>
      </c>
      <c r="F14" s="42">
        <v>0</v>
      </c>
      <c r="G14" s="42">
        <v>-0.00944474</v>
      </c>
      <c r="H14" s="42">
        <v>0</v>
      </c>
      <c r="I14" s="39">
        <v>-344.00944474</v>
      </c>
      <c r="K14" s="67">
        <f t="shared" si="6"/>
        <v>1.693877551020408</v>
      </c>
      <c r="L14" s="67">
        <f t="shared" si="0"/>
        <v>-0.15217391304347827</v>
      </c>
      <c r="M14" s="67">
        <f t="shared" si="1"/>
        <v>0.01764705882352935</v>
      </c>
      <c r="N14" s="67">
        <f t="shared" si="2"/>
      </c>
      <c r="O14" s="67">
        <f t="shared" si="3"/>
        <v>21.886352621886235</v>
      </c>
      <c r="P14" s="67">
        <f t="shared" si="4"/>
      </c>
      <c r="Q14" s="68">
        <f t="shared" si="5"/>
        <v>0.2981468264934628</v>
      </c>
      <c r="AI14" s="3"/>
    </row>
    <row r="15" spans="2:35" ht="15.75" customHeight="1">
      <c r="B15" s="36" t="s">
        <v>31</v>
      </c>
      <c r="C15" s="42">
        <v>280</v>
      </c>
      <c r="D15" s="44">
        <v>-2</v>
      </c>
      <c r="E15" s="42">
        <v>-8</v>
      </c>
      <c r="F15" s="42">
        <v>0</v>
      </c>
      <c r="G15" s="42">
        <v>-0.5824152300000023</v>
      </c>
      <c r="H15" s="42">
        <v>0</v>
      </c>
      <c r="I15" s="39">
        <v>269.41758477</v>
      </c>
      <c r="K15" s="67">
        <f t="shared" si="6"/>
        <v>-1.3748326639892905</v>
      </c>
      <c r="L15" s="67">
        <f t="shared" si="0"/>
        <v>-0.6</v>
      </c>
      <c r="M15" s="67">
        <f t="shared" si="1"/>
        <v>0.6000000000000001</v>
      </c>
      <c r="N15" s="67">
        <f t="shared" si="2"/>
        <v>-1</v>
      </c>
      <c r="O15" s="67">
        <f t="shared" si="3"/>
        <v>-0.9933275452516421</v>
      </c>
      <c r="P15" s="67">
        <f t="shared" si="4"/>
      </c>
      <c r="Q15" s="68">
        <f t="shared" si="5"/>
        <v>-1.3164828578413226</v>
      </c>
      <c r="R15" s="3"/>
      <c r="S15" s="3"/>
      <c r="T15" s="3"/>
      <c r="U15" s="3"/>
      <c r="V15" s="3"/>
      <c r="AI15" s="3"/>
    </row>
    <row r="16" spans="2:35" ht="15.75" customHeight="1">
      <c r="B16" s="36" t="s">
        <v>180</v>
      </c>
      <c r="C16" s="42">
        <v>90</v>
      </c>
      <c r="D16" s="42">
        <v>0</v>
      </c>
      <c r="E16" s="42">
        <v>116</v>
      </c>
      <c r="F16" s="42">
        <v>0</v>
      </c>
      <c r="G16" s="42">
        <v>2.5365206415123005</v>
      </c>
      <c r="H16" s="42">
        <v>417.12479645401</v>
      </c>
      <c r="I16" s="39">
        <v>625.6613170955222</v>
      </c>
      <c r="K16" s="67">
        <f t="shared" si="6"/>
        <v>-0.12621359223300976</v>
      </c>
      <c r="L16" s="67">
        <f t="shared" si="0"/>
        <v>-1</v>
      </c>
      <c r="M16" s="67">
        <f t="shared" si="1"/>
        <v>-0.033333333333333326</v>
      </c>
      <c r="N16" s="67">
        <f t="shared" si="2"/>
      </c>
      <c r="O16" s="67">
        <f t="shared" si="3"/>
        <v>-0.23137021285914605</v>
      </c>
      <c r="P16" s="67">
        <f t="shared" si="4"/>
        <v>3.503510751421544</v>
      </c>
      <c r="Q16" s="68">
        <f t="shared" si="5"/>
        <v>0.8849637933824133</v>
      </c>
      <c r="AI16" s="3"/>
    </row>
    <row r="17" spans="2:35" ht="15.75" customHeight="1">
      <c r="B17" s="36" t="s">
        <v>181</v>
      </c>
      <c r="C17" s="42">
        <v>-177</v>
      </c>
      <c r="D17" s="42">
        <v>-79</v>
      </c>
      <c r="E17" s="42">
        <v>-88</v>
      </c>
      <c r="F17" s="42">
        <v>105</v>
      </c>
      <c r="G17" s="42">
        <v>-40.75073035377795</v>
      </c>
      <c r="H17" s="42">
        <v>524.1750364674754</v>
      </c>
      <c r="I17" s="39">
        <v>244.4243061136974</v>
      </c>
      <c r="K17" s="67">
        <f t="shared" si="6"/>
        <v>0.84375</v>
      </c>
      <c r="L17" s="67">
        <f t="shared" si="0"/>
        <v>-0.8136792452830188</v>
      </c>
      <c r="M17" s="67">
        <f t="shared" si="1"/>
        <v>-0.16190476190476188</v>
      </c>
      <c r="N17" s="67">
        <f t="shared" si="2"/>
        <v>-3.9166666666666665</v>
      </c>
      <c r="O17" s="67">
        <f t="shared" si="3"/>
        <v>-0.6038503819407907</v>
      </c>
      <c r="P17" s="67">
        <f t="shared" si="4"/>
        <v>0.1017084816575502</v>
      </c>
      <c r="Q17" s="68">
        <f t="shared" si="5"/>
        <v>-1.8484503124476266</v>
      </c>
      <c r="W17" s="4"/>
      <c r="X17" s="4"/>
      <c r="Y17" s="4"/>
      <c r="Z17" s="4"/>
      <c r="AA17" s="20"/>
      <c r="AB17" s="4"/>
      <c r="AC17" s="4"/>
      <c r="AD17" s="4"/>
      <c r="AE17" s="4"/>
      <c r="AF17" s="21"/>
      <c r="AG17" s="3"/>
      <c r="AH17" s="3"/>
      <c r="AI17" s="3"/>
    </row>
    <row r="18" spans="2:35" ht="15.75" customHeight="1" thickBot="1">
      <c r="B18" s="55" t="s">
        <v>182</v>
      </c>
      <c r="C18" s="58">
        <v>-1291</v>
      </c>
      <c r="D18" s="58">
        <v>-31134</v>
      </c>
      <c r="E18" s="58">
        <v>-1089</v>
      </c>
      <c r="F18" s="58">
        <v>-1247</v>
      </c>
      <c r="G18" s="58">
        <v>-260.64709506730696</v>
      </c>
      <c r="H18" s="58">
        <v>9299.382119712896</v>
      </c>
      <c r="I18" s="56">
        <v>-25722.264975354414</v>
      </c>
      <c r="K18" s="93">
        <f t="shared" si="6"/>
        <v>-0.2236921226698737</v>
      </c>
      <c r="L18" s="93">
        <f t="shared" si="0"/>
        <v>2.784368542603622</v>
      </c>
      <c r="M18" s="93">
        <f t="shared" si="1"/>
        <v>0.04711538461538467</v>
      </c>
      <c r="N18" s="93">
        <f t="shared" si="2"/>
        <v>0.5263157894736843</v>
      </c>
      <c r="O18" s="93">
        <f t="shared" si="3"/>
        <v>-0.35051176260798045</v>
      </c>
      <c r="P18" s="93">
        <f t="shared" si="4"/>
        <v>4.397786601667619</v>
      </c>
      <c r="Q18" s="94">
        <f t="shared" si="5"/>
        <v>1.467245797622692</v>
      </c>
      <c r="R18" s="3"/>
      <c r="S18" s="3"/>
      <c r="T18" s="3"/>
      <c r="U18" s="3"/>
      <c r="V18" s="3"/>
      <c r="AH18" s="3"/>
      <c r="AI18" s="3"/>
    </row>
    <row r="19" spans="2:35" ht="15.75" customHeight="1" thickBot="1">
      <c r="B19" s="55" t="s">
        <v>32</v>
      </c>
      <c r="C19" s="58">
        <v>8106</v>
      </c>
      <c r="D19" s="58">
        <v>-1058</v>
      </c>
      <c r="E19" s="58">
        <v>796</v>
      </c>
      <c r="F19" s="58">
        <v>522</v>
      </c>
      <c r="G19" s="58">
        <v>-95</v>
      </c>
      <c r="H19" s="58">
        <v>-70</v>
      </c>
      <c r="I19" s="56">
        <v>8201</v>
      </c>
      <c r="K19" s="93">
        <f t="shared" si="6"/>
        <v>38.349514563106794</v>
      </c>
      <c r="L19" s="93">
        <f t="shared" si="0"/>
        <v>-1.7595118449389806</v>
      </c>
      <c r="M19" s="93">
        <f t="shared" si="1"/>
        <v>0.28802588996763756</v>
      </c>
      <c r="N19" s="93">
        <f t="shared" si="2"/>
        <v>0.4419889502762431</v>
      </c>
      <c r="O19" s="93">
        <f t="shared" si="3"/>
        <v>-0.6274509803921569</v>
      </c>
      <c r="P19" s="93">
        <f t="shared" si="4"/>
      </c>
      <c r="Q19" s="94">
        <f t="shared" si="5"/>
        <v>2.528829604130809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55" t="s">
        <v>34</v>
      </c>
      <c r="C20" s="58">
        <v>7567</v>
      </c>
      <c r="D20" s="58">
        <v>-1109</v>
      </c>
      <c r="E20" s="58">
        <v>478</v>
      </c>
      <c r="F20" s="58">
        <v>-4</v>
      </c>
      <c r="G20" s="58">
        <v>-115</v>
      </c>
      <c r="H20" s="58">
        <v>-70</v>
      </c>
      <c r="I20" s="56">
        <v>6747</v>
      </c>
      <c r="K20" s="93">
        <f t="shared" si="6"/>
        <v>-58.76335877862596</v>
      </c>
      <c r="L20" s="93">
        <f t="shared" si="0"/>
        <v>-1.8294689603590126</v>
      </c>
      <c r="M20" s="93">
        <f t="shared" si="1"/>
        <v>0.47076923076923083</v>
      </c>
      <c r="N20" s="93">
        <f t="shared" si="2"/>
        <v>-1.0465116279069768</v>
      </c>
      <c r="O20" s="93">
        <f t="shared" si="3"/>
        <v>-0.5833333333333333</v>
      </c>
      <c r="P20" s="93">
        <f t="shared" si="4"/>
      </c>
      <c r="Q20" s="94">
        <f t="shared" si="5"/>
        <v>4.031319910514541</v>
      </c>
      <c r="AH20" s="3"/>
      <c r="AI20" s="3"/>
    </row>
    <row r="21" spans="2:35" ht="15.75" customHeight="1">
      <c r="B21" s="36" t="s">
        <v>183</v>
      </c>
      <c r="C21" s="110">
        <v>-8</v>
      </c>
      <c r="D21" s="110">
        <v>0</v>
      </c>
      <c r="E21" s="110">
        <v>0</v>
      </c>
      <c r="F21" s="110">
        <v>0</v>
      </c>
      <c r="G21" s="110">
        <v>4</v>
      </c>
      <c r="H21" s="110">
        <v>0</v>
      </c>
      <c r="I21" s="112">
        <v>-4</v>
      </c>
      <c r="K21" s="67">
        <f aca="true" t="shared" si="7" ref="K21:O24">_xlfn.IFERROR(C21/C48-1,"")</f>
        <v>3</v>
      </c>
      <c r="L21" s="67">
        <f t="shared" si="7"/>
      </c>
      <c r="M21" s="67">
        <f t="shared" si="7"/>
      </c>
      <c r="N21" s="67">
        <f t="shared" si="7"/>
      </c>
      <c r="O21" s="67">
        <f t="shared" si="7"/>
        <v>1</v>
      </c>
      <c r="P21" s="91">
        <v>0</v>
      </c>
      <c r="Q21" s="68">
        <f>_xlfn.IFERROR(I21/I48-1,"")</f>
      </c>
      <c r="R21" s="3"/>
      <c r="S21" s="3"/>
      <c r="T21" s="3"/>
      <c r="U21" s="3"/>
      <c r="V21" s="3"/>
      <c r="AI21" s="3"/>
    </row>
    <row r="22" spans="2:35" ht="15.75" customHeight="1">
      <c r="B22" s="36" t="s">
        <v>184</v>
      </c>
      <c r="C22" s="42">
        <v>735</v>
      </c>
      <c r="D22" s="42">
        <v>27</v>
      </c>
      <c r="E22" s="42">
        <v>1105</v>
      </c>
      <c r="F22" s="42">
        <v>1300</v>
      </c>
      <c r="G22" s="42">
        <v>32</v>
      </c>
      <c r="H22" s="42">
        <v>-205</v>
      </c>
      <c r="I22" s="39">
        <v>2994</v>
      </c>
      <c r="K22" s="67">
        <f t="shared" si="7"/>
        <v>0.026536312849162025</v>
      </c>
      <c r="L22" s="67">
        <f t="shared" si="7"/>
        <v>0.3500000000000001</v>
      </c>
      <c r="M22" s="67">
        <f t="shared" si="7"/>
        <v>0.051379638439581266</v>
      </c>
      <c r="N22" s="67">
        <f t="shared" si="7"/>
        <v>0.6817593790426908</v>
      </c>
      <c r="O22" s="67">
        <f t="shared" si="7"/>
        <v>0.4545454545454546</v>
      </c>
      <c r="P22" s="67">
        <f>_xlfn.IFERROR(H22/H49-1,"")</f>
        <v>2.8679245283018866</v>
      </c>
      <c r="Q22" s="68">
        <f>_xlfn.IFERROR(I22/I49-1,"")</f>
        <v>0.1838671411625148</v>
      </c>
      <c r="R22" s="3"/>
      <c r="S22" s="3"/>
      <c r="T22" s="3"/>
      <c r="U22" s="3"/>
      <c r="V22" s="3"/>
      <c r="AI22" s="3"/>
    </row>
    <row r="23" spans="2:35" ht="15.75" customHeight="1">
      <c r="B23" s="86"/>
      <c r="C23" s="110"/>
      <c r="D23" s="110"/>
      <c r="E23" s="110"/>
      <c r="F23" s="110"/>
      <c r="G23" s="110"/>
      <c r="H23" s="110"/>
      <c r="I23" s="112"/>
      <c r="J23" s="3"/>
      <c r="K23" s="67">
        <f t="shared" si="7"/>
      </c>
      <c r="L23" s="67">
        <f t="shared" si="7"/>
      </c>
      <c r="M23" s="67">
        <f t="shared" si="7"/>
      </c>
      <c r="N23" s="67">
        <f t="shared" si="7"/>
      </c>
      <c r="O23" s="67">
        <f t="shared" si="7"/>
      </c>
      <c r="P23" s="67">
        <f>_xlfn.IFERROR(H23/H50-1,"")</f>
      </c>
      <c r="Q23" s="68">
        <f>_xlfn.IFERROR(I23/I50-1,"")</f>
      </c>
      <c r="R23" s="3"/>
      <c r="S23" s="3"/>
      <c r="T23" s="3"/>
      <c r="U23" s="3"/>
      <c r="V23" s="3"/>
      <c r="AI23" s="3"/>
    </row>
    <row r="24" spans="2:35" ht="15.75" customHeight="1">
      <c r="B24" s="123" t="s">
        <v>185</v>
      </c>
      <c r="C24" s="110">
        <v>6386</v>
      </c>
      <c r="D24" s="110">
        <v>2979</v>
      </c>
      <c r="E24" s="110">
        <v>11587</v>
      </c>
      <c r="F24" s="110">
        <v>1811</v>
      </c>
      <c r="G24" s="110">
        <v>1768</v>
      </c>
      <c r="H24" s="110"/>
      <c r="I24" s="112">
        <v>24531</v>
      </c>
      <c r="J24" s="3"/>
      <c r="K24" s="67">
        <f t="shared" si="7"/>
        <v>-0.022650749923477154</v>
      </c>
      <c r="L24" s="67">
        <f t="shared" si="7"/>
        <v>-0.01553205551883674</v>
      </c>
      <c r="M24" s="67">
        <f t="shared" si="7"/>
        <v>0.006077971694017581</v>
      </c>
      <c r="N24" s="67">
        <f t="shared" si="7"/>
        <v>-0.003302146395156802</v>
      </c>
      <c r="O24" s="67">
        <f t="shared" si="7"/>
        <v>0.031505250875145885</v>
      </c>
      <c r="P24" s="91"/>
      <c r="Q24" s="68">
        <f>_xlfn.IFERROR(I24/I51-1,"")</f>
        <v>-0.003129063719115699</v>
      </c>
      <c r="R24" s="3"/>
      <c r="S24" s="3"/>
      <c r="T24" s="3"/>
      <c r="U24" s="3"/>
      <c r="V24" s="3"/>
      <c r="AI24" s="3"/>
    </row>
    <row r="25" spans="2:35" ht="15.75" customHeight="1">
      <c r="B25" s="86"/>
      <c r="C25" s="42"/>
      <c r="D25" s="42"/>
      <c r="E25" s="42"/>
      <c r="F25" s="42"/>
      <c r="G25" s="42"/>
      <c r="H25" s="42"/>
      <c r="I25" s="48"/>
      <c r="K25" s="42"/>
      <c r="L25" s="42"/>
      <c r="M25" s="42"/>
      <c r="N25" s="42"/>
      <c r="O25" s="42"/>
      <c r="P25" s="42"/>
      <c r="Q25" s="42"/>
      <c r="R25" s="3"/>
      <c r="S25" s="3"/>
      <c r="T25" s="3"/>
      <c r="U25" s="3"/>
      <c r="V25" s="3"/>
      <c r="AI25" s="3"/>
    </row>
    <row r="26" spans="2:35" ht="15.75" customHeight="1">
      <c r="B26" s="85"/>
      <c r="C26" s="3"/>
      <c r="D26" s="3"/>
      <c r="E26" s="3"/>
      <c r="F26" s="3"/>
      <c r="G26" s="3"/>
      <c r="H26" s="3"/>
      <c r="I26" s="3"/>
      <c r="K26" s="42"/>
      <c r="L26" s="42"/>
      <c r="M26" s="42"/>
      <c r="N26" s="42"/>
      <c r="O26" s="42"/>
      <c r="P26" s="42"/>
      <c r="Q26" s="42"/>
      <c r="R26" s="3"/>
      <c r="S26" s="3"/>
      <c r="T26" s="3"/>
      <c r="U26" s="3"/>
      <c r="V26" s="3"/>
      <c r="AI26" s="3"/>
    </row>
    <row r="27" spans="2:35" ht="15.75" customHeight="1">
      <c r="B27" s="140" t="s">
        <v>196</v>
      </c>
      <c r="C27" s="3"/>
      <c r="D27" s="3"/>
      <c r="E27" s="3"/>
      <c r="F27" s="3"/>
      <c r="G27" s="3"/>
      <c r="H27" s="3"/>
      <c r="I27" s="3"/>
      <c r="K27" s="42"/>
      <c r="L27" s="42"/>
      <c r="M27" s="42"/>
      <c r="N27" s="42"/>
      <c r="O27" s="42"/>
      <c r="P27" s="42"/>
      <c r="Q27" s="42"/>
      <c r="R27" s="3"/>
      <c r="S27" s="3"/>
      <c r="T27" s="3"/>
      <c r="U27" s="3"/>
      <c r="V27" s="3"/>
      <c r="AI27" s="3"/>
    </row>
    <row r="28" spans="2:35" s="2" customFormat="1" ht="15.75" customHeight="1">
      <c r="B28" s="124"/>
      <c r="C28" s="125"/>
      <c r="D28" s="125"/>
      <c r="E28" s="125"/>
      <c r="F28" s="125"/>
      <c r="G28" s="125"/>
      <c r="H28" s="125"/>
      <c r="I28" s="125"/>
      <c r="J28" s="1"/>
      <c r="K28" s="1"/>
      <c r="L28" s="1"/>
      <c r="M28" s="1"/>
      <c r="N28" s="1"/>
      <c r="O28" s="1"/>
      <c r="P28" s="1"/>
      <c r="Q28" s="4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s="2" customFormat="1" ht="15.75" customHeight="1">
      <c r="B29" s="48"/>
      <c r="C29" s="126"/>
      <c r="D29" s="48"/>
      <c r="E29" s="126"/>
      <c r="F29" s="126"/>
      <c r="G29" s="48"/>
      <c r="H29" s="48"/>
      <c r="I29" s="48"/>
      <c r="J29" s="1"/>
      <c r="K29" s="1"/>
      <c r="L29" s="1"/>
      <c r="M29" s="1"/>
      <c r="N29" s="1"/>
      <c r="O29" s="1"/>
      <c r="P29" s="1"/>
      <c r="Q29" s="4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75.75" customHeight="1">
      <c r="B30" s="51" t="s">
        <v>195</v>
      </c>
      <c r="C30" s="81" t="s">
        <v>187</v>
      </c>
      <c r="D30" s="81" t="s">
        <v>188</v>
      </c>
      <c r="E30" s="81" t="s">
        <v>189</v>
      </c>
      <c r="F30" s="81" t="s">
        <v>190</v>
      </c>
      <c r="G30" s="97" t="s">
        <v>191</v>
      </c>
      <c r="H30" s="97" t="s">
        <v>192</v>
      </c>
      <c r="I30" s="152" t="s">
        <v>167</v>
      </c>
      <c r="J30" s="54" t="s">
        <v>199</v>
      </c>
      <c r="K30" s="81" t="s">
        <v>187</v>
      </c>
      <c r="L30" s="81" t="s">
        <v>188</v>
      </c>
      <c r="M30" s="81" t="s">
        <v>189</v>
      </c>
      <c r="N30" s="81" t="s">
        <v>190</v>
      </c>
      <c r="O30" s="97" t="s">
        <v>191</v>
      </c>
      <c r="P30" s="97" t="s">
        <v>192</v>
      </c>
      <c r="Q30" s="152" t="s">
        <v>167</v>
      </c>
      <c r="R30" s="9"/>
      <c r="S30" s="9"/>
      <c r="T30" s="9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20" ht="12.75">
      <c r="B31" s="49"/>
      <c r="C31" s="150" t="s">
        <v>41</v>
      </c>
      <c r="D31" s="150" t="s">
        <v>41</v>
      </c>
      <c r="E31" s="150" t="s">
        <v>41</v>
      </c>
      <c r="F31" s="150" t="s">
        <v>41</v>
      </c>
      <c r="G31" s="150" t="s">
        <v>41</v>
      </c>
      <c r="H31" s="150" t="s">
        <v>41</v>
      </c>
      <c r="I31" s="151" t="s">
        <v>41</v>
      </c>
      <c r="J31" s="41"/>
      <c r="K31" s="150" t="s">
        <v>41</v>
      </c>
      <c r="L31" s="150" t="s">
        <v>41</v>
      </c>
      <c r="M31" s="150" t="s">
        <v>41</v>
      </c>
      <c r="N31" s="150" t="s">
        <v>41</v>
      </c>
      <c r="O31" s="150" t="s">
        <v>41</v>
      </c>
      <c r="P31" s="150" t="s">
        <v>41</v>
      </c>
      <c r="Q31" s="151" t="s">
        <v>41</v>
      </c>
      <c r="R31" s="4"/>
      <c r="S31" s="4"/>
      <c r="T31" s="4"/>
    </row>
    <row r="32" spans="2:20" ht="13.5" thickBot="1">
      <c r="B32" s="74"/>
      <c r="C32" s="74"/>
      <c r="D32" s="74"/>
      <c r="E32" s="74"/>
      <c r="F32" s="74"/>
      <c r="G32" s="74"/>
      <c r="H32" s="118"/>
      <c r="I32" s="73"/>
      <c r="K32" s="76"/>
      <c r="L32" s="76"/>
      <c r="M32" s="76"/>
      <c r="N32" s="76"/>
      <c r="O32" s="76"/>
      <c r="P32" s="76"/>
      <c r="Q32" s="75"/>
      <c r="R32" s="127">
        <f>_xlfn.IFERROR(G32/#REF!-1,"")</f>
      </c>
      <c r="S32" s="127">
        <f>_xlfn.IFERROR(H32/#REF!-1,"")</f>
      </c>
      <c r="T32" s="127">
        <f>_xlfn.IFERROR(K32/#REF!-1,"")</f>
      </c>
    </row>
    <row r="33" spans="2:17" ht="15.75" customHeight="1">
      <c r="B33" s="61" t="s">
        <v>173</v>
      </c>
      <c r="C33" s="42"/>
      <c r="D33" s="42"/>
      <c r="E33" s="42"/>
      <c r="F33" s="42"/>
      <c r="G33" s="42"/>
      <c r="H33" s="91"/>
      <c r="I33" s="122"/>
      <c r="J33" s="78"/>
      <c r="K33" s="1">
        <f>_xlfn.IFERROR(B33/#REF!-1,"")</f>
      </c>
      <c r="L33" s="1">
        <f>_xlfn.IFERROR(C33/#REF!-1,"")</f>
      </c>
      <c r="M33" s="1">
        <f>_xlfn.IFERROR(D33/#REF!-1,"")</f>
      </c>
      <c r="N33" s="1">
        <f>_xlfn.IFERROR(E33/#REF!-1,"")</f>
      </c>
      <c r="O33" s="1">
        <f>_xlfn.IFERROR(F33/#REF!-1,"")</f>
      </c>
      <c r="P33" s="1">
        <f>_xlfn.IFERROR(G33/#REF!-1,"")</f>
      </c>
      <c r="Q33" s="39"/>
    </row>
    <row r="34" spans="2:17" ht="15.75" customHeight="1">
      <c r="B34" s="36" t="s">
        <v>174</v>
      </c>
      <c r="C34" s="42">
        <v>791</v>
      </c>
      <c r="D34" s="42">
        <v>8960</v>
      </c>
      <c r="E34" s="42">
        <v>1343</v>
      </c>
      <c r="F34" s="42">
        <v>624</v>
      </c>
      <c r="G34" s="42">
        <v>49</v>
      </c>
      <c r="H34" s="42">
        <v>0</v>
      </c>
      <c r="I34" s="39">
        <v>11767</v>
      </c>
      <c r="J34" s="78"/>
      <c r="K34" s="69">
        <f aca="true" t="shared" si="8" ref="K34:K49">C7-C34</f>
        <v>774</v>
      </c>
      <c r="L34" s="69">
        <f aca="true" t="shared" si="9" ref="L34:L49">D7-D34</f>
        <v>19567</v>
      </c>
      <c r="M34" s="69">
        <f aca="true" t="shared" si="10" ref="M34:M49">E7-E34</f>
        <v>192</v>
      </c>
      <c r="N34" s="69">
        <f aca="true" t="shared" si="11" ref="N34:N49">F7-F34</f>
        <v>187</v>
      </c>
      <c r="O34" s="69">
        <f aca="true" t="shared" si="12" ref="O34:O49">G7-G34</f>
        <v>-17</v>
      </c>
      <c r="P34" s="69">
        <f aca="true" t="shared" si="13" ref="P34:P49">H7-H34</f>
        <v>0</v>
      </c>
      <c r="Q34" s="70"/>
    </row>
    <row r="35" spans="2:17" ht="15.75" customHeight="1">
      <c r="B35" s="36" t="s">
        <v>175</v>
      </c>
      <c r="C35" s="42">
        <v>741</v>
      </c>
      <c r="D35" s="42">
        <v>604</v>
      </c>
      <c r="E35" s="42">
        <v>22</v>
      </c>
      <c r="F35" s="42">
        <v>279</v>
      </c>
      <c r="G35" s="42">
        <v>76</v>
      </c>
      <c r="H35" s="42">
        <v>-1722</v>
      </c>
      <c r="I35" s="39">
        <v>0</v>
      </c>
      <c r="J35" s="78"/>
      <c r="K35" s="69">
        <f t="shared" si="8"/>
        <v>6552</v>
      </c>
      <c r="L35" s="69">
        <f t="shared" si="9"/>
        <v>894</v>
      </c>
      <c r="M35" s="69">
        <f t="shared" si="10"/>
        <v>10</v>
      </c>
      <c r="N35" s="69">
        <f t="shared" si="11"/>
        <v>153</v>
      </c>
      <c r="O35" s="69">
        <f t="shared" si="12"/>
        <v>38</v>
      </c>
      <c r="P35" s="69">
        <f>I8-H35</f>
        <v>1722</v>
      </c>
      <c r="Q35" s="70"/>
    </row>
    <row r="36" spans="2:17" ht="15.75" customHeight="1" thickBot="1">
      <c r="B36" s="55" t="s">
        <v>176</v>
      </c>
      <c r="C36" s="58">
        <v>1532</v>
      </c>
      <c r="D36" s="58">
        <v>9564</v>
      </c>
      <c r="E36" s="58">
        <v>1365</v>
      </c>
      <c r="F36" s="58">
        <v>903</v>
      </c>
      <c r="G36" s="58">
        <v>125</v>
      </c>
      <c r="H36" s="58">
        <v>-1722</v>
      </c>
      <c r="I36" s="56">
        <v>11767</v>
      </c>
      <c r="J36" s="78"/>
      <c r="K36" s="103">
        <f t="shared" si="8"/>
        <v>7326</v>
      </c>
      <c r="L36" s="103">
        <f t="shared" si="9"/>
        <v>20461</v>
      </c>
      <c r="M36" s="103">
        <f t="shared" si="10"/>
        <v>202</v>
      </c>
      <c r="N36" s="103">
        <f t="shared" si="11"/>
        <v>340</v>
      </c>
      <c r="O36" s="103">
        <f t="shared" si="12"/>
        <v>21</v>
      </c>
      <c r="P36" s="103">
        <f t="shared" si="13"/>
        <v>-7647</v>
      </c>
      <c r="Q36" s="104">
        <f aca="true" t="shared" si="14" ref="Q36:Q49">I9-I36</f>
        <v>20703</v>
      </c>
    </row>
    <row r="37" spans="2:17" ht="15.75" customHeight="1">
      <c r="B37" s="36" t="s">
        <v>33</v>
      </c>
      <c r="C37" s="42">
        <v>-337</v>
      </c>
      <c r="D37" s="42">
        <v>-56</v>
      </c>
      <c r="E37" s="42">
        <v>-293</v>
      </c>
      <c r="F37" s="42">
        <v>-276</v>
      </c>
      <c r="G37" s="42">
        <v>-21</v>
      </c>
      <c r="H37" s="42">
        <v>0</v>
      </c>
      <c r="I37" s="39">
        <v>-983</v>
      </c>
      <c r="J37" s="78"/>
      <c r="K37" s="69">
        <f t="shared" si="8"/>
        <v>-202</v>
      </c>
      <c r="L37" s="69">
        <f t="shared" si="9"/>
        <v>5</v>
      </c>
      <c r="M37" s="69">
        <f t="shared" si="10"/>
        <v>-25</v>
      </c>
      <c r="N37" s="69">
        <f t="shared" si="11"/>
        <v>-250</v>
      </c>
      <c r="O37" s="69">
        <f t="shared" si="12"/>
        <v>1</v>
      </c>
      <c r="P37" s="69">
        <f t="shared" si="13"/>
        <v>0</v>
      </c>
      <c r="Q37" s="70">
        <f t="shared" si="14"/>
        <v>-471</v>
      </c>
    </row>
    <row r="38" spans="2:17" ht="15.75" customHeight="1">
      <c r="B38" s="36" t="s">
        <v>177</v>
      </c>
      <c r="C38" s="42">
        <v>-115</v>
      </c>
      <c r="D38" s="42">
        <v>-7308</v>
      </c>
      <c r="E38" s="42">
        <v>-28</v>
      </c>
      <c r="F38" s="42">
        <v>-373</v>
      </c>
      <c r="G38" s="42">
        <v>-21.451116786908294</v>
      </c>
      <c r="H38" s="42">
        <v>1089.1870911611297</v>
      </c>
      <c r="I38" s="39">
        <v>-6756.264025625779</v>
      </c>
      <c r="J38" s="78"/>
      <c r="K38" s="69">
        <f t="shared" si="8"/>
        <v>-102</v>
      </c>
      <c r="L38" s="69">
        <f t="shared" si="9"/>
        <v>-23242</v>
      </c>
      <c r="M38" s="69">
        <f t="shared" si="10"/>
        <v>-73</v>
      </c>
      <c r="N38" s="69">
        <f t="shared" si="11"/>
        <v>-316</v>
      </c>
      <c r="O38" s="69">
        <f t="shared" si="12"/>
        <v>5.8249285889779046</v>
      </c>
      <c r="P38" s="69">
        <f t="shared" si="13"/>
        <v>7159.588621280909</v>
      </c>
      <c r="Q38" s="70">
        <f t="shared" si="14"/>
        <v>-16567.58645013011</v>
      </c>
    </row>
    <row r="39" spans="2:17" ht="15.75" customHeight="1">
      <c r="B39" s="36" t="s">
        <v>178</v>
      </c>
      <c r="C39" s="42">
        <v>-247</v>
      </c>
      <c r="D39" s="42">
        <v>-161</v>
      </c>
      <c r="E39" s="42">
        <v>-490</v>
      </c>
      <c r="F39" s="42">
        <v>-65</v>
      </c>
      <c r="G39" s="42">
        <v>-87.13048616999998</v>
      </c>
      <c r="H39" s="42">
        <v>0.07514827000000002</v>
      </c>
      <c r="I39" s="39">
        <v>-1050.0553379</v>
      </c>
      <c r="J39" s="78"/>
      <c r="K39" s="69">
        <f t="shared" si="8"/>
        <v>-24</v>
      </c>
      <c r="L39" s="69">
        <f t="shared" si="9"/>
        <v>13</v>
      </c>
      <c r="M39" s="69">
        <f t="shared" si="10"/>
        <v>50</v>
      </c>
      <c r="N39" s="69">
        <f t="shared" si="11"/>
        <v>1</v>
      </c>
      <c r="O39" s="69">
        <f t="shared" si="12"/>
        <v>-6.152786034184004</v>
      </c>
      <c r="P39" s="69">
        <f t="shared" si="13"/>
        <v>0.7293997500000001</v>
      </c>
      <c r="Q39" s="70">
        <f t="shared" si="14"/>
        <v>34.57661371581605</v>
      </c>
    </row>
    <row r="40" spans="2:17" ht="15.75" customHeight="1">
      <c r="B40" s="36" t="s">
        <v>179</v>
      </c>
      <c r="C40" s="42">
        <v>-175</v>
      </c>
      <c r="D40" s="42">
        <v>-240</v>
      </c>
      <c r="E40" s="42">
        <v>-69</v>
      </c>
      <c r="F40" s="42">
        <v>-60</v>
      </c>
      <c r="G40" s="42">
        <v>-84.87601328</v>
      </c>
      <c r="H40" s="42">
        <v>65.14579417927297</v>
      </c>
      <c r="I40" s="39">
        <v>-563.730219100727</v>
      </c>
      <c r="J40" s="78"/>
      <c r="K40" s="69">
        <f t="shared" si="8"/>
        <v>-150</v>
      </c>
      <c r="L40" s="69">
        <f t="shared" si="9"/>
        <v>-25</v>
      </c>
      <c r="M40" s="69">
        <f t="shared" si="10"/>
        <v>-8</v>
      </c>
      <c r="N40" s="69">
        <f t="shared" si="11"/>
        <v>-13</v>
      </c>
      <c r="O40" s="69">
        <f t="shared" si="12"/>
        <v>-8.055551702927005</v>
      </c>
      <c r="P40" s="69">
        <f t="shared" si="13"/>
        <v>43.35623215009804</v>
      </c>
      <c r="Q40" s="70">
        <f t="shared" si="14"/>
        <v>-160.69931955282902</v>
      </c>
    </row>
    <row r="41" spans="2:17" ht="15.75" customHeight="1">
      <c r="B41" s="36" t="s">
        <v>26</v>
      </c>
      <c r="C41" s="42">
        <v>-49</v>
      </c>
      <c r="D41" s="42">
        <v>-46</v>
      </c>
      <c r="E41" s="42">
        <v>-170</v>
      </c>
      <c r="F41" s="42">
        <v>0</v>
      </c>
      <c r="G41" s="42">
        <v>-0.00041267999999999947</v>
      </c>
      <c r="H41" s="42">
        <v>0</v>
      </c>
      <c r="I41" s="39">
        <v>-265.00041268</v>
      </c>
      <c r="J41" s="78"/>
      <c r="K41" s="69">
        <f t="shared" si="8"/>
        <v>-83</v>
      </c>
      <c r="L41" s="69">
        <f t="shared" si="9"/>
        <v>7</v>
      </c>
      <c r="M41" s="69">
        <f t="shared" si="10"/>
        <v>-3</v>
      </c>
      <c r="N41" s="69">
        <f t="shared" si="11"/>
        <v>0</v>
      </c>
      <c r="O41" s="69">
        <f t="shared" si="12"/>
        <v>-0.009032060000000001</v>
      </c>
      <c r="P41" s="69">
        <f t="shared" si="13"/>
        <v>0</v>
      </c>
      <c r="Q41" s="70">
        <f t="shared" si="14"/>
        <v>-79.00903205999998</v>
      </c>
    </row>
    <row r="42" spans="2:35" ht="15.75" customHeight="1">
      <c r="B42" s="36" t="s">
        <v>31</v>
      </c>
      <c r="C42" s="42">
        <v>-747</v>
      </c>
      <c r="D42" s="42">
        <v>-5</v>
      </c>
      <c r="E42" s="42">
        <v>-5</v>
      </c>
      <c r="F42" s="42">
        <v>-7</v>
      </c>
      <c r="G42" s="42">
        <v>-87.28650129</v>
      </c>
      <c r="H42" s="42">
        <v>0</v>
      </c>
      <c r="I42" s="39">
        <v>-851.28650129</v>
      </c>
      <c r="J42" s="78"/>
      <c r="K42" s="69">
        <f t="shared" si="8"/>
        <v>1027</v>
      </c>
      <c r="L42" s="69">
        <f t="shared" si="9"/>
        <v>3</v>
      </c>
      <c r="M42" s="69">
        <f t="shared" si="10"/>
        <v>-3</v>
      </c>
      <c r="N42" s="69">
        <f t="shared" si="11"/>
        <v>7</v>
      </c>
      <c r="O42" s="69">
        <f t="shared" si="12"/>
        <v>86.70408606000001</v>
      </c>
      <c r="P42" s="69">
        <f t="shared" si="13"/>
        <v>0</v>
      </c>
      <c r="Q42" s="70">
        <f t="shared" si="14"/>
        <v>1120.70408606</v>
      </c>
      <c r="R42" s="3"/>
      <c r="S42" s="3"/>
      <c r="T42" s="3"/>
      <c r="U42" s="3"/>
      <c r="V42" s="3"/>
      <c r="AI42" s="3"/>
    </row>
    <row r="43" spans="2:17" ht="15.75" customHeight="1">
      <c r="B43" s="36" t="s">
        <v>180</v>
      </c>
      <c r="C43" s="42">
        <v>103</v>
      </c>
      <c r="D43" s="42">
        <v>13</v>
      </c>
      <c r="E43" s="42">
        <v>120</v>
      </c>
      <c r="F43" s="42">
        <v>0</v>
      </c>
      <c r="G43" s="42">
        <v>3.300055090172396</v>
      </c>
      <c r="H43" s="42">
        <v>92.62213847770731</v>
      </c>
      <c r="I43" s="39">
        <v>331.92219356787973</v>
      </c>
      <c r="J43" s="78"/>
      <c r="K43" s="69">
        <f t="shared" si="8"/>
        <v>-13</v>
      </c>
      <c r="L43" s="69">
        <f t="shared" si="9"/>
        <v>-13</v>
      </c>
      <c r="M43" s="69">
        <f t="shared" si="10"/>
        <v>-4</v>
      </c>
      <c r="N43" s="69">
        <f t="shared" si="11"/>
        <v>0</v>
      </c>
      <c r="O43" s="69">
        <f t="shared" si="12"/>
        <v>-0.7635344486600957</v>
      </c>
      <c r="P43" s="69">
        <f t="shared" si="13"/>
        <v>324.50265797630266</v>
      </c>
      <c r="Q43" s="70">
        <f t="shared" si="14"/>
        <v>293.7391235276425</v>
      </c>
    </row>
    <row r="44" spans="2:17" ht="15.75" customHeight="1">
      <c r="B44" s="36" t="s">
        <v>181</v>
      </c>
      <c r="C44" s="42">
        <v>-96</v>
      </c>
      <c r="D44" s="42">
        <v>-424</v>
      </c>
      <c r="E44" s="42">
        <v>-105</v>
      </c>
      <c r="F44" s="42">
        <v>-36</v>
      </c>
      <c r="G44" s="42">
        <v>-102.86701916670097</v>
      </c>
      <c r="H44" s="42">
        <v>475.7837896272159</v>
      </c>
      <c r="I44" s="39">
        <v>-288.08322953948505</v>
      </c>
      <c r="J44" s="78"/>
      <c r="K44" s="69">
        <f t="shared" si="8"/>
        <v>-81</v>
      </c>
      <c r="L44" s="69">
        <f t="shared" si="9"/>
        <v>345</v>
      </c>
      <c r="M44" s="69">
        <f t="shared" si="10"/>
        <v>17</v>
      </c>
      <c r="N44" s="69">
        <f t="shared" si="11"/>
        <v>141</v>
      </c>
      <c r="O44" s="69">
        <f t="shared" si="12"/>
        <v>62.11628881292302</v>
      </c>
      <c r="P44" s="69">
        <f t="shared" si="13"/>
        <v>48.39124684025944</v>
      </c>
      <c r="Q44" s="70">
        <f t="shared" si="14"/>
        <v>532.5075356531825</v>
      </c>
    </row>
    <row r="45" spans="2:17" ht="15.75" customHeight="1" thickBot="1">
      <c r="B45" s="55" t="s">
        <v>182</v>
      </c>
      <c r="C45" s="58">
        <v>-1663</v>
      </c>
      <c r="D45" s="58">
        <v>-8227</v>
      </c>
      <c r="E45" s="58">
        <v>-1040</v>
      </c>
      <c r="F45" s="58">
        <v>-817</v>
      </c>
      <c r="G45" s="58">
        <v>-401.3114942834369</v>
      </c>
      <c r="H45" s="58">
        <v>1722.813961715326</v>
      </c>
      <c r="I45" s="56">
        <v>-10425.49753256811</v>
      </c>
      <c r="J45" s="3"/>
      <c r="K45" s="103">
        <f t="shared" si="8"/>
        <v>372</v>
      </c>
      <c r="L45" s="103">
        <f t="shared" si="9"/>
        <v>-22907</v>
      </c>
      <c r="M45" s="103">
        <f t="shared" si="10"/>
        <v>-49</v>
      </c>
      <c r="N45" s="103">
        <f t="shared" si="11"/>
        <v>-430</v>
      </c>
      <c r="O45" s="103">
        <f t="shared" si="12"/>
        <v>140.66439921612994</v>
      </c>
      <c r="P45" s="103">
        <f t="shared" si="13"/>
        <v>7576.56815799757</v>
      </c>
      <c r="Q45" s="104">
        <f t="shared" si="14"/>
        <v>-15296.767442786304</v>
      </c>
    </row>
    <row r="46" spans="2:17" ht="15.75" customHeight="1" thickBot="1">
      <c r="B46" s="55" t="s">
        <v>32</v>
      </c>
      <c r="C46" s="58">
        <v>206</v>
      </c>
      <c r="D46" s="58">
        <v>1393</v>
      </c>
      <c r="E46" s="58">
        <v>618</v>
      </c>
      <c r="F46" s="58">
        <v>362</v>
      </c>
      <c r="G46" s="58">
        <v>-255</v>
      </c>
      <c r="H46" s="58">
        <v>0</v>
      </c>
      <c r="I46" s="56">
        <v>2324</v>
      </c>
      <c r="K46" s="105">
        <f t="shared" si="8"/>
        <v>7900</v>
      </c>
      <c r="L46" s="105">
        <f t="shared" si="9"/>
        <v>-2451</v>
      </c>
      <c r="M46" s="105">
        <f t="shared" si="10"/>
        <v>178</v>
      </c>
      <c r="N46" s="105">
        <f t="shared" si="11"/>
        <v>160</v>
      </c>
      <c r="O46" s="105">
        <f t="shared" si="12"/>
        <v>160</v>
      </c>
      <c r="P46" s="105">
        <f t="shared" si="13"/>
        <v>-70</v>
      </c>
      <c r="Q46" s="106">
        <f t="shared" si="14"/>
        <v>5877</v>
      </c>
    </row>
    <row r="47" spans="2:17" ht="15.75" customHeight="1" thickBot="1">
      <c r="B47" s="55" t="s">
        <v>34</v>
      </c>
      <c r="C47" s="58">
        <v>-131</v>
      </c>
      <c r="D47" s="58">
        <v>1337</v>
      </c>
      <c r="E47" s="58">
        <v>325</v>
      </c>
      <c r="F47" s="58">
        <v>86</v>
      </c>
      <c r="G47" s="58">
        <v>-276</v>
      </c>
      <c r="H47" s="58">
        <v>0</v>
      </c>
      <c r="I47" s="56">
        <v>1341</v>
      </c>
      <c r="K47" s="105">
        <f t="shared" si="8"/>
        <v>7698</v>
      </c>
      <c r="L47" s="105">
        <f t="shared" si="9"/>
        <v>-2446</v>
      </c>
      <c r="M47" s="105">
        <f t="shared" si="10"/>
        <v>153</v>
      </c>
      <c r="N47" s="105">
        <f t="shared" si="11"/>
        <v>-90</v>
      </c>
      <c r="O47" s="105">
        <f t="shared" si="12"/>
        <v>161</v>
      </c>
      <c r="P47" s="105">
        <f t="shared" si="13"/>
        <v>-70</v>
      </c>
      <c r="Q47" s="106">
        <f t="shared" si="14"/>
        <v>5406</v>
      </c>
    </row>
    <row r="48" spans="2:35" ht="15.75" customHeight="1">
      <c r="B48" s="36" t="s">
        <v>183</v>
      </c>
      <c r="C48" s="110">
        <v>-2</v>
      </c>
      <c r="D48" s="110">
        <v>0</v>
      </c>
      <c r="E48" s="110">
        <v>0</v>
      </c>
      <c r="F48" s="110">
        <v>0</v>
      </c>
      <c r="G48" s="110">
        <v>2</v>
      </c>
      <c r="H48" s="110">
        <v>0</v>
      </c>
      <c r="I48" s="112">
        <v>0</v>
      </c>
      <c r="K48" s="69">
        <f t="shared" si="8"/>
        <v>-6</v>
      </c>
      <c r="L48" s="69">
        <f t="shared" si="9"/>
        <v>0</v>
      </c>
      <c r="M48" s="69">
        <f t="shared" si="10"/>
        <v>0</v>
      </c>
      <c r="N48" s="69">
        <f t="shared" si="11"/>
        <v>0</v>
      </c>
      <c r="O48" s="69">
        <f t="shared" si="12"/>
        <v>2</v>
      </c>
      <c r="P48" s="69">
        <f t="shared" si="13"/>
        <v>0</v>
      </c>
      <c r="Q48" s="70">
        <f t="shared" si="14"/>
        <v>-4</v>
      </c>
      <c r="R48" s="3"/>
      <c r="S48" s="3"/>
      <c r="T48" s="3"/>
      <c r="U48" s="3"/>
      <c r="V48" s="3"/>
      <c r="AI48" s="3"/>
    </row>
    <row r="49" spans="2:35" ht="15.75" customHeight="1">
      <c r="B49" s="36" t="s">
        <v>184</v>
      </c>
      <c r="C49" s="42">
        <v>716</v>
      </c>
      <c r="D49" s="42">
        <v>20</v>
      </c>
      <c r="E49" s="42">
        <v>1051</v>
      </c>
      <c r="F49" s="42">
        <v>773</v>
      </c>
      <c r="G49" s="42">
        <v>22</v>
      </c>
      <c r="H49" s="42">
        <v>-53</v>
      </c>
      <c r="I49" s="39">
        <v>2529</v>
      </c>
      <c r="K49" s="69">
        <f t="shared" si="8"/>
        <v>19</v>
      </c>
      <c r="L49" s="69">
        <f t="shared" si="9"/>
        <v>7</v>
      </c>
      <c r="M49" s="69">
        <f t="shared" si="10"/>
        <v>54</v>
      </c>
      <c r="N49" s="69">
        <f t="shared" si="11"/>
        <v>527</v>
      </c>
      <c r="O49" s="69">
        <f t="shared" si="12"/>
        <v>10</v>
      </c>
      <c r="P49" s="69">
        <f t="shared" si="13"/>
        <v>-152</v>
      </c>
      <c r="Q49" s="70">
        <f t="shared" si="14"/>
        <v>465</v>
      </c>
      <c r="R49" s="3"/>
      <c r="S49" s="3"/>
      <c r="T49" s="3"/>
      <c r="U49" s="3"/>
      <c r="V49" s="3"/>
      <c r="AI49" s="3"/>
    </row>
    <row r="50" spans="2:35" ht="15.75" customHeight="1">
      <c r="B50" s="86"/>
      <c r="C50" s="110"/>
      <c r="D50" s="110"/>
      <c r="E50" s="110"/>
      <c r="F50" s="110"/>
      <c r="G50" s="110"/>
      <c r="H50" s="110"/>
      <c r="I50" s="112"/>
      <c r="K50" s="69"/>
      <c r="L50" s="69"/>
      <c r="M50" s="69"/>
      <c r="N50" s="69"/>
      <c r="O50" s="69"/>
      <c r="P50" s="69"/>
      <c r="Q50" s="70">
        <f>I23-I50</f>
        <v>0</v>
      </c>
      <c r="R50" s="3"/>
      <c r="S50" s="3"/>
      <c r="T50" s="3"/>
      <c r="U50" s="3"/>
      <c r="V50" s="3"/>
      <c r="AI50" s="3"/>
    </row>
    <row r="51" spans="2:35" ht="12.75">
      <c r="B51" s="123" t="s">
        <v>185</v>
      </c>
      <c r="C51" s="110">
        <v>6534</v>
      </c>
      <c r="D51" s="110">
        <v>3026</v>
      </c>
      <c r="E51" s="110">
        <v>11517</v>
      </c>
      <c r="F51" s="110">
        <v>1817</v>
      </c>
      <c r="G51" s="110">
        <v>1714</v>
      </c>
      <c r="H51" s="110"/>
      <c r="I51" s="112">
        <v>24608</v>
      </c>
      <c r="K51" s="69">
        <f>C24-C51</f>
        <v>-148</v>
      </c>
      <c r="L51" s="69">
        <f>D24-D51</f>
        <v>-47</v>
      </c>
      <c r="M51" s="69">
        <f>E24-E51</f>
        <v>70</v>
      </c>
      <c r="N51" s="69">
        <f>F24-F51</f>
        <v>-6</v>
      </c>
      <c r="O51" s="69">
        <f>G24-G51</f>
        <v>54</v>
      </c>
      <c r="P51" s="69"/>
      <c r="Q51" s="70">
        <f>I24-I51</f>
        <v>-77</v>
      </c>
      <c r="R51" s="3"/>
      <c r="S51" s="3"/>
      <c r="T51" s="3"/>
      <c r="U51" s="3"/>
      <c r="V51" s="3"/>
      <c r="AI51" s="3"/>
    </row>
    <row r="52" spans="2:9" ht="12.75">
      <c r="B52" s="123"/>
      <c r="C52" s="42"/>
      <c r="D52" s="42"/>
      <c r="E52" s="42"/>
      <c r="F52" s="42"/>
      <c r="G52" s="42"/>
      <c r="H52" s="42"/>
      <c r="I52" s="91"/>
    </row>
    <row r="53" spans="4:6" ht="12.75" customHeight="1">
      <c r="D53" s="42"/>
      <c r="E53" s="42"/>
      <c r="F53" s="1"/>
    </row>
    <row r="54" spans="2:10" ht="12.75">
      <c r="B54" s="140" t="s">
        <v>196</v>
      </c>
      <c r="E54" s="1"/>
      <c r="F54" s="1"/>
      <c r="J54" s="3"/>
    </row>
    <row r="55" spans="2:6" ht="12.75">
      <c r="B55" s="85"/>
      <c r="E55" s="1"/>
      <c r="F55" s="1"/>
    </row>
    <row r="57" spans="3:9" ht="12.75">
      <c r="C57" s="3"/>
      <c r="D57" s="3"/>
      <c r="E57" s="3"/>
      <c r="F57" s="3"/>
      <c r="G57" s="3"/>
      <c r="H57" s="3"/>
      <c r="I57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Galińska Anna</cp:lastModifiedBy>
  <cp:lastPrinted>2017-05-24T17:15:20Z</cp:lastPrinted>
  <dcterms:created xsi:type="dcterms:W3CDTF">2007-11-13T09:27:33Z</dcterms:created>
  <dcterms:modified xsi:type="dcterms:W3CDTF">2022-03-24T08:44:55Z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2018_PL.xls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