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firstSheet="8" activeTab="8"/>
  </bookViews>
  <sheets>
    <sheet name="PGNiG Group" sheetId="1" r:id="rId1"/>
    <sheet name="P&amp;L" sheetId="2" r:id="rId2"/>
    <sheet name="Balance sheet" sheetId="3" r:id="rId3"/>
    <sheet name="Cash flows" sheetId="4" r:id="rId4"/>
    <sheet name="Revenue" sheetId="5" r:id="rId5"/>
    <sheet name="Operating costs" sheetId="6" r:id="rId6"/>
    <sheet name="Hedging" sheetId="7" r:id="rId7"/>
    <sheet name="Hedge accounting" sheetId="8" r:id="rId8"/>
    <sheet name="Segments quarterly" sheetId="9" r:id="rId9"/>
    <sheet name="Segment E&amp;P 2018-2019" sheetId="10" r:id="rId10"/>
    <sheet name="Segment T&amp;S 2018-2019" sheetId="11" r:id="rId11"/>
    <sheet name="Segment D 2018-2019" sheetId="12" r:id="rId12"/>
    <sheet name="Segment Gen 2018-2019" sheetId="13" r:id="rId13"/>
    <sheet name="Segment Oth 2018-2019" sheetId="14" r:id="rId14"/>
    <sheet name="Operating data" sheetId="15" r:id="rId15"/>
    <sheet name="Consumer Groups 2013-2018" sheetId="16" r:id="rId16"/>
  </sheets>
  <externalReferences>
    <externalReference r:id="rId19"/>
    <externalReference r:id="rId20"/>
  </externalReferences>
  <definedNames>
    <definedName name="_xlfn.IFERROR" hidden="1">#NAME?</definedName>
    <definedName name="_xlnm.Print_Area" localSheetId="2">'Balance sheet'!$B$2:$G$52</definedName>
    <definedName name="_xlnm.Print_Area" localSheetId="3">'Cash flows'!$B$2:$F$45</definedName>
    <definedName name="_xlnm.Print_Area" localSheetId="15">'Consumer Groups 2013-2018'!$B$2:$W$18</definedName>
    <definedName name="_xlnm.Print_Area" localSheetId="7">'Hedge accounting'!$B$2:$D$63</definedName>
    <definedName name="_xlnm.Print_Area" localSheetId="6">'Hedging'!$B$2:$K$38</definedName>
    <definedName name="_xlnm.Print_Area" localSheetId="5">'Operating costs'!$B$2:$D$34</definedName>
    <definedName name="_xlnm.Print_Area" localSheetId="14">'Operating data'!$B$2:$W$53</definedName>
    <definedName name="_xlnm.Print_Area" localSheetId="1">'P&amp;L'!$B$2:$T$28</definedName>
    <definedName name="_xlnm.Print_Area" localSheetId="0">'PGNiG Group'!$A$1:$C$30</definedName>
    <definedName name="_xlnm.Print_Area" localSheetId="4">'Revenue'!$B$2:$F$26</definedName>
    <definedName name="_xlnm.Print_Area" localSheetId="11">'Segment D 2018-2019'!$B$2:$I$24</definedName>
    <definedName name="_xlnm.Print_Area" localSheetId="9">'Segment E&amp;P 2018-2019'!$B$2:$I$25</definedName>
    <definedName name="_xlnm.Print_Area" localSheetId="12">'Segment Gen 2018-2019'!$B$2:$I$22</definedName>
    <definedName name="_xlnm.Print_Area" localSheetId="13">'Segment Oth 2018-2019'!$B$2:$I$23</definedName>
    <definedName name="_xlnm.Print_Area" localSheetId="10">'Segment T&amp;S 2018-2019'!$B$2:$I$21</definedName>
    <definedName name="_xlnm.Print_Area" localSheetId="8">'Segments quarterly'!$B$2:$R$54</definedName>
    <definedName name="_xlnm.Print_Titles" localSheetId="2">'Balance sheet'!$B:$B</definedName>
    <definedName name="_xlnm.Print_Titles" localSheetId="3">'Cash flows'!$B:$B</definedName>
    <definedName name="_xlnm.Print_Titles" localSheetId="15">'Consumer Groups 2013-2018'!$B:$B</definedName>
    <definedName name="_xlnm.Print_Titles" localSheetId="7">'Hedge accounting'!$B:$B</definedName>
    <definedName name="_xlnm.Print_Titles" localSheetId="6">'Hedging'!$B:$B</definedName>
    <definedName name="_xlnm.Print_Titles" localSheetId="5">'Operating costs'!$B:$B</definedName>
    <definedName name="_xlnm.Print_Titles" localSheetId="14">'Operating data'!$B:$B</definedName>
    <definedName name="_xlnm.Print_Titles" localSheetId="1">'P&amp;L'!$B:$B</definedName>
    <definedName name="_xlnm.Print_Titles" localSheetId="4">'Revenue'!$B:$B</definedName>
    <definedName name="_xlnm.Print_Titles" localSheetId="11">'Segment D 2018-2019'!$B:$B</definedName>
    <definedName name="_xlnm.Print_Titles" localSheetId="9">'Segment E&amp;P 2018-2019'!$B:$B</definedName>
    <definedName name="_xlnm.Print_Titles" localSheetId="12">'Segment Gen 2018-2019'!$B:$B</definedName>
    <definedName name="_xlnm.Print_Titles" localSheetId="13">'Segment Oth 2018-2019'!$B:$B</definedName>
    <definedName name="_xlnm.Print_Titles" localSheetId="10">'Segment T&amp;S 2018-2019'!$B:$B</definedName>
    <definedName name="_xlnm.Print_Titles" localSheetId="8">'Segments quarterly'!$B:$B</definedName>
  </definedNames>
  <calcPr fullCalcOnLoad="1"/>
</workbook>
</file>

<file path=xl/sharedStrings.xml><?xml version="1.0" encoding="utf-8"?>
<sst xmlns="http://schemas.openxmlformats.org/spreadsheetml/2006/main" count="992" uniqueCount="309">
  <si>
    <t>Q1 2011</t>
  </si>
  <si>
    <t>Q1 2012</t>
  </si>
  <si>
    <t>Q4 2012</t>
  </si>
  <si>
    <t>Q4 2011</t>
  </si>
  <si>
    <t>Q3 2012</t>
  </si>
  <si>
    <t>Q2 2012</t>
  </si>
  <si>
    <t>Q3 2011</t>
  </si>
  <si>
    <t>Q2 2011</t>
  </si>
  <si>
    <t>Q2 2013</t>
  </si>
  <si>
    <t>Q1 2013</t>
  </si>
  <si>
    <t>Q3 2013</t>
  </si>
  <si>
    <t>Q4 2013</t>
  </si>
  <si>
    <t>Q1 2014</t>
  </si>
  <si>
    <t>Q2 2014</t>
  </si>
  <si>
    <t>Q4 2014</t>
  </si>
  <si>
    <t>Q3 2014</t>
  </si>
  <si>
    <t>Q2 2015</t>
  </si>
  <si>
    <t>Q1 2015</t>
  </si>
  <si>
    <t>Q3 2015</t>
  </si>
  <si>
    <t>Q4 2015</t>
  </si>
  <si>
    <t>Q1 2016</t>
  </si>
  <si>
    <t>Q2 2016</t>
  </si>
  <si>
    <t>-</t>
  </si>
  <si>
    <t xml:space="preserve">  -   </t>
  </si>
  <si>
    <t>Q3 2016</t>
  </si>
  <si>
    <t>Q4 2016</t>
  </si>
  <si>
    <t>(w %)</t>
  </si>
  <si>
    <t xml:space="preserve">        Pakistan</t>
  </si>
  <si>
    <t xml:space="preserve">        LNG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</si>
  <si>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</si>
  <si>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</si>
  <si>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Q1 2017</t>
  </si>
  <si>
    <t xml:space="preserve">     PGNiG SA</t>
  </si>
  <si>
    <t>Q2 2017</t>
  </si>
  <si>
    <t xml:space="preserve">(TJ) </t>
  </si>
  <si>
    <t xml:space="preserve">(GWh) </t>
  </si>
  <si>
    <t>Q3 2017</t>
  </si>
  <si>
    <t>Q4 2017</t>
  </si>
  <si>
    <t>Q1 2018</t>
  </si>
  <si>
    <t>Q2 2018</t>
  </si>
  <si>
    <t>H1 2018</t>
  </si>
  <si>
    <t>Q3 2018</t>
  </si>
  <si>
    <t>(w mln PLN)</t>
  </si>
  <si>
    <t xml:space="preserve">     PGNiG Upstream Norway</t>
  </si>
  <si>
    <t>(in PLN million)</t>
  </si>
  <si>
    <t>FY 2018</t>
  </si>
  <si>
    <t>Q4 2018</t>
  </si>
  <si>
    <t>9M 2018</t>
  </si>
  <si>
    <t>Consolidated statement of profit or loss</t>
  </si>
  <si>
    <t>Consolidated statement of financial position</t>
  </si>
  <si>
    <t>Consolidated statement of cash flows</t>
  </si>
  <si>
    <t>Revenue from sale of gas and other revenue</t>
  </si>
  <si>
    <t>Operating expenses</t>
  </si>
  <si>
    <t>Gains/losses on derivative instruments and currency exchange differences</t>
  </si>
  <si>
    <t>Segments quarterly</t>
  </si>
  <si>
    <t>Exploration and Production</t>
  </si>
  <si>
    <t>Trade and Storage</t>
  </si>
  <si>
    <t>Distribution</t>
  </si>
  <si>
    <t>Generation</t>
  </si>
  <si>
    <t>Other Segments</t>
  </si>
  <si>
    <t>Operating data</t>
  </si>
  <si>
    <t>Gas sales volumes by customer group</t>
  </si>
  <si>
    <t>Return</t>
  </si>
  <si>
    <t>Revenue</t>
  </si>
  <si>
    <t>Elimination</t>
  </si>
  <si>
    <t>Total</t>
  </si>
  <si>
    <t>Revenue from sale of gas</t>
  </si>
  <si>
    <t>Other revenue</t>
  </si>
  <si>
    <t>Cost of gas sold</t>
  </si>
  <si>
    <t>Other raw materials and consumables used</t>
  </si>
  <si>
    <t>Employee benefits expense</t>
  </si>
  <si>
    <t>Transmission services</t>
  </si>
  <si>
    <t>Other services</t>
  </si>
  <si>
    <t>Taxes and charges</t>
  </si>
  <si>
    <t>Other income and expenses</t>
  </si>
  <si>
    <t>Work performed by the entity and capitalised</t>
  </si>
  <si>
    <t>Recognition and reversal of impairment losses on property, plant and equipment and intangible assets</t>
  </si>
  <si>
    <t>Operating profit before depreciation and amortization (EBITDA)</t>
  </si>
  <si>
    <t>Depreciation and amortization</t>
  </si>
  <si>
    <t>Operating profit (EBIT)</t>
  </si>
  <si>
    <t>Net finance costs</t>
  </si>
  <si>
    <t>Profit/(loss) from equity-accounted investees</t>
  </si>
  <si>
    <t>Profit before tax</t>
  </si>
  <si>
    <t>Income tax</t>
  </si>
  <si>
    <t>Net profit</t>
  </si>
  <si>
    <t xml:space="preserve">*Data restated for comparability in connection with the application of the new 
IFRS 9 and IFRS 15 Financial Reporting Standard with effect from 1 January 2018
</t>
  </si>
  <si>
    <t>FY 2017
* restated</t>
  </si>
  <si>
    <t>Q4 2017
* restated</t>
  </si>
  <si>
    <t xml:space="preserve"> (%)</t>
  </si>
  <si>
    <t>FY 2016</t>
  </si>
  <si>
    <t>Q1 2017
* restated</t>
  </si>
  <si>
    <t>Q2 2017
* restated</t>
  </si>
  <si>
    <t>Q3 2017
* restated</t>
  </si>
  <si>
    <t>% change</t>
  </si>
  <si>
    <t>amount change</t>
  </si>
  <si>
    <t>(%)</t>
  </si>
  <si>
    <t>ASSETS</t>
  </si>
  <si>
    <t>Property, plant and equipment</t>
  </si>
  <si>
    <t>Intangible assets</t>
  </si>
  <si>
    <t>Deferred tax assets</t>
  </si>
  <si>
    <t>Equity-accounted investees</t>
  </si>
  <si>
    <t>Derivative financial instruments</t>
  </si>
  <si>
    <t>Other assets</t>
  </si>
  <si>
    <t>Non-current assets</t>
  </si>
  <si>
    <t>Inventories</t>
  </si>
  <si>
    <t>Receivables</t>
  </si>
  <si>
    <t>Cash and cash equivalents</t>
  </si>
  <si>
    <t>Assets held for sale</t>
  </si>
  <si>
    <t>Current assets</t>
  </si>
  <si>
    <t>TOTAL ASSETS</t>
  </si>
  <si>
    <t>EQUITY AND LIABILITIES</t>
  </si>
  <si>
    <t>Share capital and share premium</t>
  </si>
  <si>
    <t>Hedging reserve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</si>
  <si>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</si>
  <si>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</si>
  <si>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</si>
  <si>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</si>
  <si>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</si>
  <si>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Financing liabilities</t>
  </si>
  <si>
    <t>Employee benefit obligations</t>
  </si>
  <si>
    <t>Provision for well decommissioning costs</t>
  </si>
  <si>
    <t>Other provisions</t>
  </si>
  <si>
    <t>Grants</t>
  </si>
  <si>
    <t>Deferred tax liabilities</t>
  </si>
  <si>
    <t>Other liabilities</t>
  </si>
  <si>
    <t>Non-current liabilities</t>
  </si>
  <si>
    <t>Trade and tax payables *</t>
  </si>
  <si>
    <t>Current liabilities</t>
  </si>
  <si>
    <t>Total liabilities</t>
  </si>
  <si>
    <t>TOTAL EQUITY AND LIABILITIES</t>
  </si>
  <si>
    <t>FY 2017</t>
  </si>
  <si>
    <t>Cash flows from operating activities</t>
  </si>
  <si>
    <t>Current tax expense</t>
  </si>
  <si>
    <t>Net gain/(loss) on investing activities</t>
  </si>
  <si>
    <t>Other non-monetary adjustments</t>
  </si>
  <si>
    <t>Income tax paid</t>
  </si>
  <si>
    <t>Movements in working* capital:</t>
  </si>
  <si>
    <t xml:space="preserve">    Change in receivables</t>
  </si>
  <si>
    <t xml:space="preserve">    Change in inventories</t>
  </si>
  <si>
    <t xml:space="preserve">    Change in employee benefit obligations</t>
  </si>
  <si>
    <t xml:space="preserve">    Change in other assets</t>
  </si>
  <si>
    <t>Net cash from operating activities</t>
  </si>
  <si>
    <t>Cash flows from investing activities</t>
  </si>
  <si>
    <t xml:space="preserve">    Change in other provisions</t>
  </si>
  <si>
    <t xml:space="preserve">    Change in trade and tax payables</t>
  </si>
  <si>
    <t xml:space="preserve">    Change in provision for well decommissioning costs</t>
  </si>
  <si>
    <t xml:space="preserve">    Change in other liabilities</t>
  </si>
  <si>
    <t>Payments for acquisition of tangible exploration and evaluation assets under construction</t>
  </si>
  <si>
    <t>Payments for other property, plant and equipment and intangible assets</t>
  </si>
  <si>
    <t>Payments for shares in related entities</t>
  </si>
  <si>
    <t>Other items, net</t>
  </si>
  <si>
    <t>Net cash from investing activities</t>
  </si>
  <si>
    <t>Cash flows from financing activities</t>
  </si>
  <si>
    <t>Increase in debt</t>
  </si>
  <si>
    <t>Proceeds from derivative financial instruments</t>
  </si>
  <si>
    <t>Decrease in debt</t>
  </si>
  <si>
    <t>Dividends paid</t>
  </si>
  <si>
    <t>Payments for derivative financial instruments</t>
  </si>
  <si>
    <t>Net cash from financing activities</t>
  </si>
  <si>
    <t>Net cash flows</t>
  </si>
  <si>
    <t>Cash and cash equivalents at beginning of period</t>
  </si>
  <si>
    <t>Foreign exchange differences on cash and cash equivalents</t>
  </si>
  <si>
    <t>Cash and cash equivalents at end of period</t>
  </si>
  <si>
    <t>Revenue from sale of gas, including:</t>
  </si>
  <si>
    <t xml:space="preserve">        High-methane gas</t>
  </si>
  <si>
    <t xml:space="preserve">        Nitrogen-rich gas</t>
  </si>
  <si>
    <t xml:space="preserve">        CNG</t>
  </si>
  <si>
    <t xml:space="preserve">        Propane-butane gas</t>
  </si>
  <si>
    <t xml:space="preserve">        Correction of gas sales on hedging transactions</t>
  </si>
  <si>
    <t>Other revenue, including:</t>
  </si>
  <si>
    <t xml:space="preserve">        Crude oil and natural gasoline</t>
  </si>
  <si>
    <t xml:space="preserve">        NGL</t>
  </si>
  <si>
    <t xml:space="preserve">        Sales of heat</t>
  </si>
  <si>
    <t xml:space="preserve">        Sales of electricity</t>
  </si>
  <si>
    <t xml:space="preserve">        Revenue from rendering of services:</t>
  </si>
  <si>
    <t xml:space="preserve">                - drilling and oilfield services</t>
  </si>
  <si>
    <t xml:space="preserve">                - geophysical and geological services</t>
  </si>
  <si>
    <t xml:space="preserve">                - construction and assembly services</t>
  </si>
  <si>
    <t xml:space="preserve">                - distribution services</t>
  </si>
  <si>
    <t xml:space="preserve">                - connection charge</t>
  </si>
  <si>
    <t xml:space="preserve">                - other</t>
  </si>
  <si>
    <t xml:space="preserve">        Other</t>
  </si>
  <si>
    <t>Total revenue</t>
  </si>
  <si>
    <t xml:space="preserve">       Gas fuel</t>
  </si>
  <si>
    <t xml:space="preserve">       Cost of transactions hedging gas prices</t>
  </si>
  <si>
    <t xml:space="preserve">        Fuels for electricity and heat generation</t>
  </si>
  <si>
    <t xml:space="preserve">        Electricity for trading</t>
  </si>
  <si>
    <t xml:space="preserve">        Other raw materials and consumables used</t>
  </si>
  <si>
    <t xml:space="preserve">        Salaries and wages</t>
  </si>
  <si>
    <t xml:space="preserve">        Social security contributions</t>
  </si>
  <si>
    <t xml:space="preserve">        Cos of long-term employee benefits</t>
  </si>
  <si>
    <t xml:space="preserve">        Other employee benefits expense</t>
  </si>
  <si>
    <t xml:space="preserve">        Regasification services</t>
  </si>
  <si>
    <t xml:space="preserve">        Repair and construction services</t>
  </si>
  <si>
    <t xml:space="preserve">        Mineral resources production services</t>
  </si>
  <si>
    <t xml:space="preserve">        Rental services</t>
  </si>
  <si>
    <t xml:space="preserve">        Other services</t>
  </si>
  <si>
    <t xml:space="preserve">        Cost of exploration and evaluation assets written-off</t>
  </si>
  <si>
    <t xml:space="preserve">        Impairment losses on property, plant and equipment </t>
  </si>
  <si>
    <t xml:space="preserve">        Impairment losses on intangible assets</t>
  </si>
  <si>
    <t>Depreciation and amortisation</t>
  </si>
  <si>
    <t>Total other income and expenses</t>
  </si>
  <si>
    <t>Income statement</t>
  </si>
  <si>
    <t>Sales to external customers</t>
  </si>
  <si>
    <t>Inter-segment sales</t>
  </si>
  <si>
    <t>Total segment revenue</t>
  </si>
  <si>
    <t>Raw and other materials used</t>
  </si>
  <si>
    <t>Employee benefits</t>
  </si>
  <si>
    <t>Contracted services</t>
  </si>
  <si>
    <t>Cost of products and services for own needs</t>
  </si>
  <si>
    <t>Other operating expenses (net)</t>
  </si>
  <si>
    <t>Total segment costs</t>
  </si>
  <si>
    <t>Profit/(loss) from  equity-accounted investees</t>
  </si>
  <si>
    <t xml:space="preserve">Expenditure on acquisition of property, plant and equipment and intangible assets </t>
  </si>
  <si>
    <t>Workforce*</t>
  </si>
  <si>
    <t>*Excluding the workforce of equity-accounted investees</t>
  </si>
  <si>
    <t>Intercompany sales</t>
  </si>
  <si>
    <t>Tangible fixed assets of the segment (net value):</t>
  </si>
  <si>
    <t>FY 2015</t>
  </si>
  <si>
    <t>FY 2014</t>
  </si>
  <si>
    <t>FY 2013</t>
  </si>
  <si>
    <t>FY 2012</t>
  </si>
  <si>
    <t>FY 2011</t>
  </si>
  <si>
    <r>
      <t>(mcm</t>
    </r>
    <r>
      <rPr>
        <sz val="10"/>
        <color indexed="8"/>
        <rFont val="Arial"/>
        <family val="2"/>
      </rPr>
      <t xml:space="preserve">) </t>
    </r>
  </si>
  <si>
    <t>Natural gas production of PGNiG Group</t>
  </si>
  <si>
    <t>High-methane gas (E)</t>
  </si>
  <si>
    <t xml:space="preserve">        Poland</t>
  </si>
  <si>
    <t xml:space="preserve">        Norway</t>
  </si>
  <si>
    <t>Nitrogen-rich gas (Ls/Lw measured as E equiv.)</t>
  </si>
  <si>
    <t>Total (measured as E equivalent)</t>
  </si>
  <si>
    <t>Natural gas sales of PGNiG Group</t>
  </si>
  <si>
    <t xml:space="preserve">        sales of PST outside of PGNiG Group</t>
  </si>
  <si>
    <t>Total (measured as E equivalent)*</t>
  </si>
  <si>
    <t>Sales of natural gas directly from fields od PGNiG SA**</t>
  </si>
  <si>
    <t>Imports of natural gas</t>
  </si>
  <si>
    <t>Total:</t>
  </si>
  <si>
    <t xml:space="preserve">        from the East</t>
  </si>
  <si>
    <t>Gas E in underground storage facilities</t>
  </si>
  <si>
    <t>At the end</t>
  </si>
  <si>
    <t>Gas distribution volumes (in natural units)</t>
  </si>
  <si>
    <t>high-methane gas, nitrogen gas, propane-butane, coking gas</t>
  </si>
  <si>
    <t>Production of crude oil and condesate</t>
  </si>
  <si>
    <t>Sales of crude oil and condensate</t>
  </si>
  <si>
    <t>Production heat outside of PGNiG Group</t>
  </si>
  <si>
    <t>Production power net 2nd level (for sale)</t>
  </si>
  <si>
    <t>* sales volumes include sales of LNG</t>
  </si>
  <si>
    <t>** sales volumes do not include sales of LNG</t>
  </si>
  <si>
    <t>(ths tonnes)</t>
  </si>
  <si>
    <t>Gas sales volumes by customer group*</t>
  </si>
  <si>
    <t>Households</t>
  </si>
  <si>
    <t>Other industrial 
customers</t>
  </si>
  <si>
    <t>Nitrogen plants**</t>
  </si>
  <si>
    <t>Refineries and petrochemical**</t>
  </si>
  <si>
    <t xml:space="preserve">Customers of PGNiG Supply &amp; Trading </t>
  </si>
  <si>
    <t>Polish Power Exchange (PPE)</t>
  </si>
  <si>
    <t>Gas export</t>
  </si>
  <si>
    <t>Trade, services, other</t>
  </si>
  <si>
    <t>*PGNiG Group (PGNiG Retail, PST, Pakistan)</t>
  </si>
  <si>
    <t>Heat and power plants**</t>
  </si>
  <si>
    <r>
      <t>(bcm</t>
    </r>
    <r>
      <rPr>
        <sz val="10"/>
        <color indexed="8"/>
        <rFont val="Arial"/>
        <family val="2"/>
      </rPr>
      <t xml:space="preserve">) </t>
    </r>
  </si>
  <si>
    <t xml:space="preserve">(bcm) </t>
  </si>
  <si>
    <t xml:space="preserve">           net financial costs</t>
  </si>
  <si>
    <t>Reclassification from other comprehensive income</t>
  </si>
  <si>
    <t xml:space="preserve">           included in other operating costs</t>
  </si>
  <si>
    <t xml:space="preserve">           sales revenues</t>
  </si>
  <si>
    <t xml:space="preserve">           raw and other materials used</t>
  </si>
  <si>
    <t>Effect on comprehensive income</t>
  </si>
  <si>
    <t>Gains / losses on the valuation of derivatives in cash flow hedge accounting [effective part]</t>
  </si>
  <si>
    <t>Reclassification of the valuation to the profit and loss account in connection with the implementation (cash flow hedge accounting)</t>
  </si>
  <si>
    <t>Impact on other comprehensive income</t>
  </si>
  <si>
    <t>Valuation and implementation of derivative financial instruments not covered by hedge accounting</t>
  </si>
  <si>
    <t>Change in equity recognised in inventories</t>
  </si>
  <si>
    <t>Items of income and expenses related to financial assets and liabilities</t>
  </si>
  <si>
    <t>Impact on income statement</t>
  </si>
  <si>
    <t>% change 
Q/Q</t>
  </si>
  <si>
    <t>amount change 
Q/Q</t>
  </si>
  <si>
    <t>Q1 2019</t>
  </si>
  <si>
    <t>% change
Q1 2019/
Q1 2018</t>
  </si>
  <si>
    <t>amount change
Q1 2019/
Q1 2018</t>
  </si>
  <si>
    <t>March     
31st 2019</t>
  </si>
  <si>
    <t xml:space="preserve">Q1 2018 </t>
  </si>
  <si>
    <t>Segments in Q1 2019</t>
  </si>
  <si>
    <t>Segments in Q1 2018</t>
  </si>
  <si>
    <t>* Including income tax of PLN 516m (2018: PLN 418m)</t>
  </si>
  <si>
    <t>Carrying amount</t>
  </si>
  <si>
    <t>Assets</t>
  </si>
  <si>
    <t>Liabilities</t>
  </si>
  <si>
    <t>Change in fair value of hedging instrument</t>
  </si>
  <si>
    <t>Hedge ineffectiveness amount</t>
  </si>
  <si>
    <t xml:space="preserve">            Forward contracts for currency purchase (USD)</t>
  </si>
  <si>
    <t xml:space="preserve">            Average rate forwards (EUR)</t>
  </si>
  <si>
    <t xml:space="preserve">            Basis swap contracts for gas price indices</t>
  </si>
  <si>
    <t xml:space="preserve">            Swap contracts for gas price indices</t>
  </si>
  <si>
    <t xml:space="preserve">            Swap contracts for petroleum product price indices</t>
  </si>
  <si>
    <t>Hedging gains</t>
  </si>
  <si>
    <t>Notional amount</t>
  </si>
  <si>
    <t>Hedge accounting</t>
  </si>
  <si>
    <t>December
31st 2018</t>
  </si>
  <si>
    <t>*On February 4th 2019, Gas Trading S.A., a subsidiary, joined the cash pooling agreement in place at the PGNiG Group.</t>
  </si>
  <si>
    <t>Cash flows associated with cash pooling transactions</t>
  </si>
  <si>
    <t>**Data regarding FY 2015 and earlier quarters were not reclassificated in terms of volumes from position Refineries and petrochemical to Nitrogen plants and Heat and power plants</t>
  </si>
  <si>
    <t xml:space="preserve">    Change in cash pooling transactions</t>
  </si>
  <si>
    <t>Result on system balancing (including cost of gas for diffrence in balancing)</t>
  </si>
  <si>
    <t>Financial and operating data
PGNiG Group in Q1 2016 - Q1 2019</t>
  </si>
  <si>
    <t>Amount reclassified from cash flow hedging reserve*</t>
  </si>
  <si>
    <t>Amount transferred from cash flow hedging reserve**</t>
  </si>
  <si>
    <t>**Change in equity recognised in inventories - impact of PLN: +94 w Q1 2019; +204 in FY2018</t>
  </si>
  <si>
    <t>*Gain/loss realised on hedging instruments designated for hedge accounting: +178 in Q1 2019; -378 in FY 2018</t>
  </si>
  <si>
    <t>Cash flow hedges in PGNiG SA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</si>
</sst>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\ #,##0_);_(\ \(#,##0\);_(\ &quot;-&quot;??_);_(@_)"/>
    <numFmt numFmtId="194" formatCode="#,##0.000"/>
    <numFmt numFmtId="195" formatCode="_(* #,##0.000_);_(* \(#,##0.000\);_(* &quot;-&quot;??_);_(@_)"/>
    <numFmt numFmtId="196" formatCode="[$-415]dddd\,\ d\ mmmm\ yyyy"/>
  </numFmts>
  <fonts count="128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3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rgb="FF0A1D64"/>
      <name val="Arial"/>
      <family val="2"/>
    </font>
    <font>
      <sz val="10"/>
      <color rgb="FF0070C0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sz val="10"/>
      <color rgb="FF0070C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22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6" fillId="26" borderId="1" applyNumberFormat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7" fillId="27" borderId="2" applyNumberFormat="0" applyAlignment="0" applyProtection="0"/>
    <xf numFmtId="49" fontId="8" fillId="0" borderId="3">
      <alignment horizontal="right" wrapText="1"/>
      <protection/>
    </xf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90" fillId="31" borderId="6" applyNumberFormat="0" applyAlignment="0" applyProtection="0"/>
    <xf numFmtId="0" fontId="90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5" fontId="2" fillId="0" borderId="0" applyFont="0" applyFill="0" applyBorder="0" applyAlignment="0" applyProtection="0"/>
    <xf numFmtId="186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187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8" fillId="27" borderId="1" applyNumberFormat="0" applyAlignment="0" applyProtection="0"/>
    <xf numFmtId="0" fontId="98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1" fillId="0" borderId="0">
      <alignment/>
      <protection/>
    </xf>
    <xf numFmtId="189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0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3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4" fillId="50" borderId="14" applyNumberFormat="0" applyFont="0" applyAlignment="0" applyProtection="0"/>
    <xf numFmtId="186" fontId="27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4" fillId="51" borderId="0" applyNumberFormat="0" applyBorder="0" applyAlignment="0" applyProtection="0"/>
    <xf numFmtId="0" fontId="104" fillId="51" borderId="0" applyNumberFormat="0" applyBorder="0" applyAlignment="0" applyProtection="0"/>
    <xf numFmtId="0" fontId="0" fillId="0" borderId="0">
      <alignment/>
      <protection/>
    </xf>
  </cellStyleXfs>
  <cellXfs count="281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6" fontId="60" fillId="0" borderId="0" xfId="0" applyNumberFormat="1" applyFont="1" applyAlignment="1">
      <alignment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0" fontId="60" fillId="0" borderId="0" xfId="192" applyFont="1" applyFill="1" applyBorder="1" applyAlignment="1">
      <alignment vertical="center"/>
      <protection/>
    </xf>
    <xf numFmtId="166" fontId="62" fillId="0" borderId="0" xfId="157" applyNumberFormat="1" applyFont="1" applyFill="1" applyBorder="1" applyAlignment="1" applyProtection="1">
      <alignment vertical="center"/>
      <protection/>
    </xf>
    <xf numFmtId="166" fontId="63" fillId="0" borderId="0" xfId="157" applyNumberFormat="1" applyFont="1" applyFill="1" applyBorder="1" applyAlignment="1" applyProtection="1">
      <alignment vertical="center"/>
      <protection/>
    </xf>
    <xf numFmtId="9" fontId="61" fillId="0" borderId="0" xfId="217" applyFont="1" applyFill="1" applyBorder="1" applyAlignment="1" applyProtection="1">
      <alignment vertical="center"/>
      <protection/>
    </xf>
    <xf numFmtId="9" fontId="63" fillId="0" borderId="0" xfId="217" applyFont="1" applyFill="1" applyBorder="1" applyAlignment="1" applyProtection="1">
      <alignment vertical="center"/>
      <protection/>
    </xf>
    <xf numFmtId="0" fontId="62" fillId="0" borderId="0" xfId="192" applyFont="1" applyFill="1" applyBorder="1" applyAlignment="1">
      <alignment vertical="center" wrapText="1"/>
      <protection/>
    </xf>
    <xf numFmtId="165" fontId="60" fillId="0" borderId="0" xfId="157" applyNumberFormat="1" applyFont="1" applyFill="1" applyBorder="1" applyAlignment="1" applyProtection="1">
      <alignment vertical="center"/>
      <protection/>
    </xf>
    <xf numFmtId="165" fontId="61" fillId="0" borderId="0" xfId="157" applyNumberFormat="1" applyFont="1" applyFill="1" applyBorder="1" applyAlignment="1" applyProtection="1">
      <alignment vertical="center"/>
      <protection/>
    </xf>
    <xf numFmtId="173" fontId="61" fillId="0" borderId="0" xfId="217" applyNumberFormat="1" applyFont="1" applyFill="1" applyBorder="1" applyAlignment="1" applyProtection="1">
      <alignment vertical="center"/>
      <protection/>
    </xf>
    <xf numFmtId="0" fontId="60" fillId="0" borderId="0" xfId="192" applyFont="1" applyFill="1" applyBorder="1" applyAlignment="1">
      <alignment vertical="center" wrapText="1"/>
      <protection/>
    </xf>
    <xf numFmtId="0" fontId="61" fillId="0" borderId="0" xfId="192" applyFont="1" applyFill="1" applyBorder="1" applyAlignment="1">
      <alignment vertical="center" wrapText="1"/>
      <protection/>
    </xf>
    <xf numFmtId="3" fontId="60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166" fontId="60" fillId="0" borderId="15" xfId="157" applyNumberFormat="1" applyFont="1" applyFill="1" applyBorder="1" applyAlignment="1" applyProtection="1">
      <alignment vertical="center"/>
      <protection/>
    </xf>
    <xf numFmtId="179" fontId="60" fillId="0" borderId="0" xfId="0" applyNumberFormat="1" applyFont="1" applyAlignment="1">
      <alignment/>
    </xf>
    <xf numFmtId="0" fontId="64" fillId="0" borderId="0" xfId="162" applyFont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61" fillId="0" borderId="0" xfId="217" applyFont="1" applyFill="1" applyBorder="1" applyAlignment="1">
      <alignment vertical="center" wrapText="1"/>
    </xf>
    <xf numFmtId="9" fontId="63" fillId="0" borderId="0" xfId="217" applyFont="1" applyFill="1" applyBorder="1" applyAlignment="1">
      <alignment vertical="center" wrapText="1"/>
    </xf>
    <xf numFmtId="0" fontId="63" fillId="0" borderId="0" xfId="192" applyFont="1" applyFill="1" applyBorder="1" applyAlignment="1">
      <alignment vertical="center" wrapText="1"/>
      <protection/>
    </xf>
    <xf numFmtId="1" fontId="60" fillId="0" borderId="0" xfId="192" applyNumberFormat="1" applyFont="1" applyFill="1" applyBorder="1" applyAlignment="1">
      <alignment vertical="center"/>
      <protection/>
    </xf>
    <xf numFmtId="166" fontId="60" fillId="0" borderId="0" xfId="192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5" fillId="0" borderId="0" xfId="0" applyFont="1" applyAlignment="1">
      <alignment horizontal="left" vertical="center" indent="2" readingOrder="1"/>
    </xf>
    <xf numFmtId="0" fontId="106" fillId="52" borderId="0" xfId="192" applyFont="1" applyFill="1" applyAlignment="1">
      <alignment vertical="center" wrapText="1"/>
      <protection/>
    </xf>
    <xf numFmtId="0" fontId="60" fillId="53" borderId="16" xfId="192" applyFont="1" applyFill="1" applyBorder="1" applyAlignment="1">
      <alignment vertical="center"/>
      <protection/>
    </xf>
    <xf numFmtId="0" fontId="10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 wrapText="1"/>
    </xf>
    <xf numFmtId="0" fontId="107" fillId="0" borderId="17" xfId="0" applyFont="1" applyBorder="1" applyAlignment="1">
      <alignment horizontal="left" vertical="center"/>
    </xf>
    <xf numFmtId="166" fontId="107" fillId="54" borderId="0" xfId="0" applyNumberFormat="1" applyFont="1" applyFill="1" applyBorder="1" applyAlignment="1">
      <alignment horizontal="left" vertical="center"/>
    </xf>
    <xf numFmtId="166" fontId="107" fillId="54" borderId="0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/>
    </xf>
    <xf numFmtId="0" fontId="107" fillId="0" borderId="0" xfId="0" applyFont="1" applyFill="1" applyBorder="1" applyAlignment="1">
      <alignment horizontal="right" vertical="center"/>
    </xf>
    <xf numFmtId="166" fontId="10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6" fontId="107" fillId="0" borderId="0" xfId="0" applyNumberFormat="1" applyFont="1" applyFill="1" applyBorder="1" applyAlignment="1">
      <alignment horizontal="right" vertical="center"/>
    </xf>
    <xf numFmtId="9" fontId="107" fillId="0" borderId="0" xfId="0" applyNumberFormat="1" applyFont="1" applyFill="1" applyBorder="1" applyAlignment="1">
      <alignment horizontal="right" vertical="center"/>
    </xf>
    <xf numFmtId="166" fontId="10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177" fontId="107" fillId="54" borderId="0" xfId="0" applyNumberFormat="1" applyFont="1" applyFill="1" applyBorder="1" applyAlignment="1">
      <alignment horizontal="right" vertical="center"/>
    </xf>
    <xf numFmtId="177" fontId="107" fillId="0" borderId="0" xfId="0" applyNumberFormat="1" applyFont="1" applyFill="1" applyBorder="1" applyAlignment="1">
      <alignment horizontal="right" vertical="center"/>
    </xf>
    <xf numFmtId="177" fontId="107" fillId="54" borderId="0" xfId="0" applyNumberFormat="1" applyFont="1" applyFill="1" applyBorder="1" applyAlignment="1">
      <alignment horizontal="left" vertical="center"/>
    </xf>
    <xf numFmtId="177" fontId="107" fillId="0" borderId="0" xfId="0" applyNumberFormat="1" applyFont="1" applyFill="1" applyBorder="1" applyAlignment="1">
      <alignment horizontal="left" vertical="center"/>
    </xf>
    <xf numFmtId="177" fontId="60" fillId="0" borderId="0" xfId="0" applyNumberFormat="1" applyFont="1" applyAlignment="1">
      <alignment/>
    </xf>
    <xf numFmtId="177" fontId="107" fillId="0" borderId="17" xfId="0" applyNumberFormat="1" applyFont="1" applyFill="1" applyBorder="1" applyAlignment="1">
      <alignment horizontal="right" vertical="center"/>
    </xf>
    <xf numFmtId="3" fontId="107" fillId="54" borderId="0" xfId="0" applyNumberFormat="1" applyFont="1" applyFill="1" applyBorder="1" applyAlignment="1">
      <alignment horizontal="right" vertical="center"/>
    </xf>
    <xf numFmtId="3" fontId="107" fillId="0" borderId="0" xfId="0" applyNumberFormat="1" applyFont="1" applyFill="1" applyBorder="1" applyAlignment="1">
      <alignment horizontal="right" vertical="center"/>
    </xf>
    <xf numFmtId="3" fontId="107" fillId="0" borderId="17" xfId="0" applyNumberFormat="1" applyFont="1" applyFill="1" applyBorder="1" applyAlignment="1">
      <alignment horizontal="right" vertical="center"/>
    </xf>
    <xf numFmtId="177" fontId="60" fillId="0" borderId="0" xfId="0" applyNumberFormat="1" applyFont="1" applyBorder="1" applyAlignment="1">
      <alignment/>
    </xf>
    <xf numFmtId="167" fontId="107" fillId="0" borderId="0" xfId="0" applyNumberFormat="1" applyFont="1" applyFill="1" applyBorder="1" applyAlignment="1">
      <alignment horizontal="left" vertical="center"/>
    </xf>
    <xf numFmtId="0" fontId="60" fillId="53" borderId="0" xfId="192" applyFont="1" applyFill="1" applyBorder="1" applyAlignment="1">
      <alignment vertical="center"/>
      <protection/>
    </xf>
    <xf numFmtId="0" fontId="110" fillId="0" borderId="0" xfId="0" applyFont="1" applyBorder="1" applyAlignment="1">
      <alignment horizontal="left" vertical="center" wrapText="1"/>
    </xf>
    <xf numFmtId="0" fontId="110" fillId="0" borderId="0" xfId="0" applyFont="1" applyBorder="1" applyAlignment="1">
      <alignment horizontal="left" vertical="center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07" fillId="54" borderId="18" xfId="0" applyFont="1" applyFill="1" applyBorder="1" applyAlignment="1">
      <alignment horizontal="center" vertical="center"/>
    </xf>
    <xf numFmtId="0" fontId="107" fillId="55" borderId="18" xfId="0" applyFont="1" applyFill="1" applyBorder="1" applyAlignment="1">
      <alignment horizontal="center" vertical="center"/>
    </xf>
    <xf numFmtId="2" fontId="107" fillId="0" borderId="0" xfId="0" applyNumberFormat="1" applyFont="1" applyFill="1" applyBorder="1" applyAlignment="1">
      <alignment horizontal="center" vertical="center"/>
    </xf>
    <xf numFmtId="0" fontId="113" fillId="52" borderId="0" xfId="192" applyFont="1" applyFill="1" applyAlignment="1">
      <alignment vertical="center" wrapText="1"/>
      <protection/>
    </xf>
    <xf numFmtId="0" fontId="105" fillId="0" borderId="0" xfId="0" applyFont="1" applyBorder="1" applyAlignment="1">
      <alignment horizontal="center" vertical="center" readingOrder="1"/>
    </xf>
    <xf numFmtId="0" fontId="105" fillId="0" borderId="0" xfId="0" applyFont="1" applyBorder="1" applyAlignment="1">
      <alignment horizontal="left" vertical="center" indent="2" readingOrder="1"/>
    </xf>
    <xf numFmtId="0" fontId="114" fillId="54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/>
    </xf>
    <xf numFmtId="0" fontId="115" fillId="0" borderId="18" xfId="0" applyFont="1" applyBorder="1" applyAlignment="1">
      <alignment horizontal="left" vertical="center"/>
    </xf>
    <xf numFmtId="166" fontId="115" fillId="54" borderId="18" xfId="0" applyNumberFormat="1" applyFont="1" applyFill="1" applyBorder="1" applyAlignment="1">
      <alignment horizontal="left" vertical="center"/>
    </xf>
    <xf numFmtId="9" fontId="115" fillId="0" borderId="18" xfId="0" applyNumberFormat="1" applyFont="1" applyFill="1" applyBorder="1" applyAlignment="1">
      <alignment horizontal="right" vertical="center"/>
    </xf>
    <xf numFmtId="166" fontId="115" fillId="0" borderId="18" xfId="0" applyNumberFormat="1" applyFont="1" applyFill="1" applyBorder="1" applyAlignment="1">
      <alignment horizontal="left" vertical="center"/>
    </xf>
    <xf numFmtId="166" fontId="115" fillId="0" borderId="0" xfId="0" applyNumberFormat="1" applyFont="1" applyFill="1" applyBorder="1" applyAlignment="1">
      <alignment horizontal="left" vertical="center"/>
    </xf>
    <xf numFmtId="0" fontId="105" fillId="0" borderId="0" xfId="0" applyFont="1" applyBorder="1" applyAlignment="1">
      <alignment horizontal="center" vertical="center" wrapText="1" readingOrder="1"/>
    </xf>
    <xf numFmtId="0" fontId="115" fillId="0" borderId="0" xfId="0" applyFont="1" applyBorder="1" applyAlignment="1">
      <alignment horizontal="left" vertical="center"/>
    </xf>
    <xf numFmtId="166" fontId="115" fillId="54" borderId="0" xfId="0" applyNumberFormat="1" applyFont="1" applyFill="1" applyBorder="1" applyAlignment="1">
      <alignment horizontal="left" vertical="center"/>
    </xf>
    <xf numFmtId="9" fontId="115" fillId="0" borderId="0" xfId="0" applyNumberFormat="1" applyFont="1" applyFill="1" applyBorder="1" applyAlignment="1">
      <alignment horizontal="right" vertical="center"/>
    </xf>
    <xf numFmtId="0" fontId="115" fillId="0" borderId="17" xfId="0" applyFont="1" applyBorder="1" applyAlignment="1">
      <alignment horizontal="left" vertical="center"/>
    </xf>
    <xf numFmtId="177" fontId="115" fillId="54" borderId="18" xfId="0" applyNumberFormat="1" applyFont="1" applyFill="1" applyBorder="1" applyAlignment="1">
      <alignment horizontal="right" vertical="center"/>
    </xf>
    <xf numFmtId="177" fontId="115" fillId="0" borderId="18" xfId="0" applyNumberFormat="1" applyFont="1" applyFill="1" applyBorder="1" applyAlignment="1">
      <alignment horizontal="right" vertical="center"/>
    </xf>
    <xf numFmtId="177" fontId="115" fillId="54" borderId="0" xfId="0" applyNumberFormat="1" applyFont="1" applyFill="1" applyBorder="1" applyAlignment="1">
      <alignment horizontal="right" vertical="center"/>
    </xf>
    <xf numFmtId="177" fontId="115" fillId="0" borderId="0" xfId="0" applyNumberFormat="1" applyFont="1" applyFill="1" applyBorder="1" applyAlignment="1">
      <alignment horizontal="right" vertical="center"/>
    </xf>
    <xf numFmtId="3" fontId="115" fillId="54" borderId="18" xfId="0" applyNumberFormat="1" applyFont="1" applyFill="1" applyBorder="1" applyAlignment="1">
      <alignment horizontal="right" vertical="center"/>
    </xf>
    <xf numFmtId="3" fontId="115" fillId="0" borderId="18" xfId="0" applyNumberFormat="1" applyFont="1" applyFill="1" applyBorder="1" applyAlignment="1">
      <alignment horizontal="right" vertical="center"/>
    </xf>
    <xf numFmtId="3" fontId="115" fillId="0" borderId="0" xfId="0" applyNumberFormat="1" applyFont="1" applyFill="1" applyBorder="1" applyAlignment="1">
      <alignment horizontal="right" vertical="center"/>
    </xf>
    <xf numFmtId="0" fontId="116" fillId="0" borderId="0" xfId="0" applyFont="1" applyAlignment="1">
      <alignment horizontal="right"/>
    </xf>
    <xf numFmtId="0" fontId="116" fillId="0" borderId="0" xfId="0" applyFont="1" applyAlignment="1">
      <alignment/>
    </xf>
    <xf numFmtId="166" fontId="116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0" fillId="54" borderId="0" xfId="157" applyNumberFormat="1" applyFont="1" applyFill="1" applyBorder="1" applyAlignment="1" applyProtection="1">
      <alignment vertical="center"/>
      <protection/>
    </xf>
    <xf numFmtId="166" fontId="112" fillId="0" borderId="0" xfId="0" applyNumberFormat="1" applyFont="1" applyAlignment="1">
      <alignment/>
    </xf>
    <xf numFmtId="166" fontId="112" fillId="0" borderId="0" xfId="0" applyNumberFormat="1" applyFont="1" applyAlignment="1">
      <alignment horizontal="right"/>
    </xf>
    <xf numFmtId="166" fontId="96" fillId="54" borderId="0" xfId="0" applyNumberFormat="1" applyFont="1" applyFill="1" applyBorder="1" applyAlignment="1">
      <alignment horizontal="left" vertical="center"/>
    </xf>
    <xf numFmtId="0" fontId="117" fillId="0" borderId="0" xfId="0" applyFont="1" applyAlignment="1">
      <alignment/>
    </xf>
    <xf numFmtId="166" fontId="117" fillId="0" borderId="0" xfId="0" applyNumberFormat="1" applyFont="1" applyAlignment="1">
      <alignment/>
    </xf>
    <xf numFmtId="0" fontId="107" fillId="0" borderId="0" xfId="0" applyFont="1" applyFill="1" applyBorder="1" applyAlignment="1">
      <alignment horizontal="center" vertical="center"/>
    </xf>
    <xf numFmtId="9" fontId="107" fillId="0" borderId="0" xfId="217" applyFont="1" applyFill="1" applyBorder="1" applyAlignment="1">
      <alignment horizontal="right" vertical="center"/>
    </xf>
    <xf numFmtId="0" fontId="107" fillId="54" borderId="0" xfId="0" applyFont="1" applyFill="1" applyBorder="1" applyAlignment="1">
      <alignment horizontal="center" vertical="center"/>
    </xf>
    <xf numFmtId="2" fontId="107" fillId="0" borderId="19" xfId="0" applyNumberFormat="1" applyFont="1" applyFill="1" applyBorder="1" applyAlignment="1">
      <alignment horizontal="center" vertical="center"/>
    </xf>
    <xf numFmtId="0" fontId="107" fillId="54" borderId="19" xfId="0" applyFont="1" applyFill="1" applyBorder="1" applyAlignment="1">
      <alignment horizontal="right" vertical="center"/>
    </xf>
    <xf numFmtId="0" fontId="107" fillId="54" borderId="19" xfId="0" applyFont="1" applyFill="1" applyBorder="1" applyAlignment="1">
      <alignment horizontal="center" vertical="center"/>
    </xf>
    <xf numFmtId="0" fontId="107" fillId="0" borderId="19" xfId="0" applyFont="1" applyFill="1" applyBorder="1" applyAlignment="1">
      <alignment horizontal="right" vertical="center"/>
    </xf>
    <xf numFmtId="0" fontId="107" fillId="0" borderId="19" xfId="0" applyFont="1" applyFill="1" applyBorder="1" applyAlignment="1">
      <alignment horizontal="center" vertical="center"/>
    </xf>
    <xf numFmtId="0" fontId="107" fillId="55" borderId="0" xfId="0" applyFont="1" applyFill="1" applyBorder="1" applyAlignment="1">
      <alignment horizontal="center" vertical="center"/>
    </xf>
    <xf numFmtId="0" fontId="115" fillId="0" borderId="19" xfId="0" applyFont="1" applyFill="1" applyBorder="1" applyAlignment="1">
      <alignment horizontal="center" vertical="center"/>
    </xf>
    <xf numFmtId="3" fontId="112" fillId="0" borderId="0" xfId="0" applyNumberFormat="1" applyFont="1" applyFill="1" applyAlignment="1">
      <alignment/>
    </xf>
    <xf numFmtId="0" fontId="114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166" fontId="60" fillId="0" borderId="0" xfId="0" applyNumberFormat="1" applyFont="1" applyFill="1" applyAlignment="1">
      <alignment/>
    </xf>
    <xf numFmtId="0" fontId="107" fillId="0" borderId="0" xfId="0" applyFont="1" applyFill="1" applyBorder="1" applyAlignment="1">
      <alignment horizontal="left" vertical="center"/>
    </xf>
    <xf numFmtId="0" fontId="116" fillId="0" borderId="0" xfId="0" applyFont="1" applyFill="1" applyAlignment="1">
      <alignment horizontal="right"/>
    </xf>
    <xf numFmtId="3" fontId="117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left" vertical="center"/>
    </xf>
    <xf numFmtId="3" fontId="116" fillId="0" borderId="0" xfId="0" applyNumberFormat="1" applyFont="1" applyFill="1" applyAlignment="1">
      <alignment horizontal="right"/>
    </xf>
    <xf numFmtId="1" fontId="112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left" vertical="center" wrapText="1"/>
    </xf>
    <xf numFmtId="0" fontId="62" fillId="0" borderId="0" xfId="192" applyFont="1" applyFill="1" applyBorder="1" applyAlignment="1">
      <alignment vertical="center"/>
      <protection/>
    </xf>
    <xf numFmtId="0" fontId="106" fillId="0" borderId="0" xfId="192" applyFont="1" applyFill="1" applyBorder="1" applyAlignment="1">
      <alignment vertical="center" wrapText="1"/>
      <protection/>
    </xf>
    <xf numFmtId="166" fontId="115" fillId="0" borderId="20" xfId="0" applyNumberFormat="1" applyFont="1" applyFill="1" applyBorder="1" applyAlignment="1">
      <alignment horizontal="left" vertical="center"/>
    </xf>
    <xf numFmtId="0" fontId="107" fillId="54" borderId="0" xfId="0" applyFont="1" applyFill="1" applyBorder="1" applyAlignment="1">
      <alignment horizontal="right" vertical="center"/>
    </xf>
    <xf numFmtId="166" fontId="107" fillId="54" borderId="21" xfId="0" applyNumberFormat="1" applyFont="1" applyFill="1" applyBorder="1" applyAlignment="1">
      <alignment horizontal="left" vertical="center"/>
    </xf>
    <xf numFmtId="166" fontId="107" fillId="56" borderId="0" xfId="0" applyNumberFormat="1" applyFont="1" applyFill="1" applyBorder="1" applyAlignment="1">
      <alignment horizontal="left" vertical="center"/>
    </xf>
    <xf numFmtId="166" fontId="115" fillId="56" borderId="18" xfId="0" applyNumberFormat="1" applyFont="1" applyFill="1" applyBorder="1" applyAlignment="1">
      <alignment horizontal="left" vertical="center"/>
    </xf>
    <xf numFmtId="166" fontId="115" fillId="56" borderId="20" xfId="0" applyNumberFormat="1" applyFont="1" applyFill="1" applyBorder="1" applyAlignment="1">
      <alignment horizontal="left" vertical="center"/>
    </xf>
    <xf numFmtId="0" fontId="114" fillId="0" borderId="0" xfId="159" applyFont="1" applyFill="1" applyBorder="1" applyAlignment="1">
      <alignment horizontal="center" vertical="center" wrapText="1"/>
      <protection/>
    </xf>
    <xf numFmtId="166" fontId="115" fillId="55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14" fillId="54" borderId="0" xfId="0" applyFont="1" applyFill="1" applyBorder="1" applyAlignment="1">
      <alignment horizontal="center" vertical="center" wrapText="1"/>
    </xf>
    <xf numFmtId="9" fontId="115" fillId="0" borderId="18" xfId="217" applyFont="1" applyFill="1" applyBorder="1" applyAlignment="1">
      <alignment horizontal="right" vertical="center"/>
    </xf>
    <xf numFmtId="3" fontId="61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8" fillId="52" borderId="0" xfId="192" applyFont="1" applyFill="1" applyAlignment="1">
      <alignment vertical="center" wrapText="1"/>
      <protection/>
    </xf>
    <xf numFmtId="0" fontId="0" fillId="53" borderId="16" xfId="192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10" fillId="0" borderId="0" xfId="0" applyNumberFormat="1" applyFont="1" applyAlignment="1">
      <alignment/>
    </xf>
    <xf numFmtId="166" fontId="0" fillId="0" borderId="15" xfId="157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Alignment="1">
      <alignment/>
    </xf>
    <xf numFmtId="0" fontId="96" fillId="0" borderId="0" xfId="0" applyFont="1" applyAlignment="1">
      <alignment/>
    </xf>
    <xf numFmtId="166" fontId="9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119" fillId="0" borderId="0" xfId="0" applyFont="1" applyAlignment="1">
      <alignment horizontal="right"/>
    </xf>
    <xf numFmtId="3" fontId="110" fillId="0" borderId="0" xfId="0" applyNumberFormat="1" applyFont="1" applyAlignment="1">
      <alignment/>
    </xf>
    <xf numFmtId="3" fontId="119" fillId="0" borderId="0" xfId="0" applyNumberFormat="1" applyFont="1" applyAlignment="1">
      <alignment horizontal="right"/>
    </xf>
    <xf numFmtId="1" fontId="110" fillId="0" borderId="0" xfId="0" applyNumberFormat="1" applyFont="1" applyAlignment="1">
      <alignment/>
    </xf>
    <xf numFmtId="0" fontId="110" fillId="0" borderId="0" xfId="0" applyFont="1" applyAlignment="1">
      <alignment/>
    </xf>
    <xf numFmtId="0" fontId="119" fillId="0" borderId="0" xfId="0" applyFont="1" applyFill="1" applyAlignment="1">
      <alignment horizontal="right"/>
    </xf>
    <xf numFmtId="3" fontId="96" fillId="0" borderId="0" xfId="0" applyNumberFormat="1" applyFont="1" applyFill="1" applyAlignment="1">
      <alignment/>
    </xf>
    <xf numFmtId="0" fontId="109" fillId="0" borderId="0" xfId="0" applyFont="1" applyFill="1" applyBorder="1" applyAlignment="1">
      <alignment horizontal="left" vertical="center"/>
    </xf>
    <xf numFmtId="177" fontId="96" fillId="54" borderId="0" xfId="0" applyNumberFormat="1" applyFont="1" applyFill="1" applyBorder="1" applyAlignment="1">
      <alignment horizontal="right" vertical="center"/>
    </xf>
    <xf numFmtId="167" fontId="96" fillId="54" borderId="0" xfId="0" applyNumberFormat="1" applyFont="1" applyFill="1" applyBorder="1" applyAlignment="1">
      <alignment horizontal="left" vertical="center"/>
    </xf>
    <xf numFmtId="167" fontId="96" fillId="0" borderId="0" xfId="0" applyNumberFormat="1" applyFont="1" applyFill="1" applyBorder="1" applyAlignment="1">
      <alignment horizontal="left" vertical="center"/>
    </xf>
    <xf numFmtId="167" fontId="96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07" fillId="0" borderId="0" xfId="159" applyFont="1" applyAlignment="1">
      <alignment horizontal="left" vertical="center"/>
      <protection/>
    </xf>
    <xf numFmtId="0" fontId="0" fillId="0" borderId="0" xfId="159" applyFont="1">
      <alignment/>
      <protection/>
    </xf>
    <xf numFmtId="0" fontId="107" fillId="0" borderId="0" xfId="159" applyFont="1" applyBorder="1" applyAlignment="1">
      <alignment horizontal="left" vertical="center"/>
      <protection/>
    </xf>
    <xf numFmtId="0" fontId="61" fillId="0" borderId="0" xfId="0" applyFont="1" applyFill="1" applyAlignment="1">
      <alignment/>
    </xf>
    <xf numFmtId="166" fontId="120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20" fillId="0" borderId="0" xfId="157" applyNumberFormat="1" applyFont="1" applyFill="1" applyBorder="1" applyAlignment="1" applyProtection="1">
      <alignment horizontal="left" vertical="center" wrapText="1" indent="1"/>
      <protection/>
    </xf>
    <xf numFmtId="166" fontId="121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21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55" borderId="0" xfId="0" applyFont="1" applyFill="1" applyBorder="1" applyAlignment="1">
      <alignment horizontal="left" vertical="center" wrapText="1"/>
    </xf>
    <xf numFmtId="1" fontId="115" fillId="0" borderId="0" xfId="0" applyNumberFormat="1" applyFont="1" applyFill="1" applyBorder="1" applyAlignment="1">
      <alignment horizontal="right" vertical="center"/>
    </xf>
    <xf numFmtId="9" fontId="115" fillId="0" borderId="0" xfId="217" applyFont="1" applyFill="1" applyBorder="1" applyAlignment="1">
      <alignment horizontal="right" vertical="center"/>
    </xf>
    <xf numFmtId="166" fontId="0" fillId="54" borderId="0" xfId="0" applyNumberFormat="1" applyFont="1" applyFill="1" applyBorder="1" applyAlignment="1">
      <alignment horizontal="left" vertical="center"/>
    </xf>
    <xf numFmtId="166" fontId="115" fillId="54" borderId="17" xfId="0" applyNumberFormat="1" applyFont="1" applyFill="1" applyBorder="1" applyAlignment="1">
      <alignment horizontal="left" vertical="center"/>
    </xf>
    <xf numFmtId="9" fontId="107" fillId="0" borderId="17" xfId="0" applyNumberFormat="1" applyFont="1" applyFill="1" applyBorder="1" applyAlignment="1">
      <alignment horizontal="right" vertical="center"/>
    </xf>
    <xf numFmtId="166" fontId="107" fillId="55" borderId="17" xfId="0" applyNumberFormat="1" applyFont="1" applyFill="1" applyBorder="1" applyAlignment="1">
      <alignment horizontal="left" vertical="center"/>
    </xf>
    <xf numFmtId="166" fontId="107" fillId="55" borderId="0" xfId="0" applyNumberFormat="1" applyFont="1" applyFill="1" applyBorder="1" applyAlignment="1">
      <alignment horizontal="left" vertical="center"/>
    </xf>
    <xf numFmtId="9" fontId="107" fillId="0" borderId="0" xfId="0" applyNumberFormat="1" applyFont="1" applyFill="1" applyBorder="1" applyAlignment="1" quotePrefix="1">
      <alignment horizontal="right" vertical="center"/>
    </xf>
    <xf numFmtId="166" fontId="115" fillId="55" borderId="0" xfId="0" applyNumberFormat="1" applyFont="1" applyFill="1" applyBorder="1" applyAlignment="1">
      <alignment horizontal="left" vertical="center"/>
    </xf>
    <xf numFmtId="9" fontId="107" fillId="0" borderId="18" xfId="0" applyNumberFormat="1" applyFont="1" applyFill="1" applyBorder="1" applyAlignment="1">
      <alignment horizontal="right" vertical="center"/>
    </xf>
    <xf numFmtId="166" fontId="107" fillId="55" borderId="18" xfId="0" applyNumberFormat="1" applyFont="1" applyFill="1" applyBorder="1" applyAlignment="1">
      <alignment horizontal="left" vertical="center"/>
    </xf>
    <xf numFmtId="0" fontId="115" fillId="55" borderId="0" xfId="0" applyFont="1" applyFill="1" applyBorder="1" applyAlignment="1">
      <alignment horizontal="left" vertical="center"/>
    </xf>
    <xf numFmtId="0" fontId="114" fillId="55" borderId="0" xfId="0" applyFont="1" applyFill="1" applyBorder="1" applyAlignment="1">
      <alignment horizontal="center" vertical="center"/>
    </xf>
    <xf numFmtId="0" fontId="107" fillId="55" borderId="19" xfId="0" applyFont="1" applyFill="1" applyBorder="1" applyAlignment="1">
      <alignment horizontal="right" vertical="center"/>
    </xf>
    <xf numFmtId="167" fontId="107" fillId="0" borderId="0" xfId="0" applyNumberFormat="1" applyFont="1" applyBorder="1" applyAlignment="1">
      <alignment horizontal="left" vertical="center"/>
    </xf>
    <xf numFmtId="0" fontId="61" fillId="55" borderId="0" xfId="0" applyFont="1" applyFill="1" applyAlignment="1">
      <alignment/>
    </xf>
    <xf numFmtId="177" fontId="107" fillId="55" borderId="0" xfId="0" applyNumberFormat="1" applyFont="1" applyFill="1" applyBorder="1" applyAlignment="1">
      <alignment horizontal="right" vertical="center"/>
    </xf>
    <xf numFmtId="0" fontId="64" fillId="55" borderId="0" xfId="162" applyFont="1" applyFill="1" applyBorder="1">
      <alignment/>
      <protection/>
    </xf>
    <xf numFmtId="9" fontId="96" fillId="0" borderId="0" xfId="218" applyFont="1" applyFill="1" applyBorder="1" applyAlignment="1" applyProtection="1">
      <alignment vertical="center"/>
      <protection/>
    </xf>
    <xf numFmtId="9" fontId="96" fillId="54" borderId="0" xfId="218" applyFont="1" applyFill="1" applyBorder="1" applyAlignment="1" applyProtection="1">
      <alignment vertical="center"/>
      <protection/>
    </xf>
    <xf numFmtId="9" fontId="115" fillId="0" borderId="18" xfId="218" applyFont="1" applyFill="1" applyBorder="1" applyAlignment="1" applyProtection="1">
      <alignment vertical="center"/>
      <protection/>
    </xf>
    <xf numFmtId="9" fontId="115" fillId="54" borderId="18" xfId="218" applyFont="1" applyFill="1" applyBorder="1" applyAlignment="1" applyProtection="1">
      <alignment vertical="center"/>
      <protection/>
    </xf>
    <xf numFmtId="9" fontId="115" fillId="0" borderId="20" xfId="218" applyFont="1" applyFill="1" applyBorder="1" applyAlignment="1" applyProtection="1">
      <alignment vertical="center"/>
      <protection/>
    </xf>
    <xf numFmtId="9" fontId="115" fillId="54" borderId="20" xfId="218" applyFont="1" applyFill="1" applyBorder="1" applyAlignment="1" applyProtection="1">
      <alignment vertical="center"/>
      <protection/>
    </xf>
    <xf numFmtId="9" fontId="96" fillId="0" borderId="0" xfId="218" applyFont="1" applyFill="1" applyBorder="1" applyAlignment="1" applyProtection="1">
      <alignment horizontal="right" vertical="center"/>
      <protection/>
    </xf>
    <xf numFmtId="177" fontId="109" fillId="55" borderId="0" xfId="0" applyNumberFormat="1" applyFont="1" applyFill="1" applyBorder="1" applyAlignment="1">
      <alignment horizontal="left" vertical="center"/>
    </xf>
    <xf numFmtId="0" fontId="60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166" fontId="60" fillId="55" borderId="0" xfId="0" applyNumberFormat="1" applyFont="1" applyFill="1" applyAlignment="1">
      <alignment/>
    </xf>
    <xf numFmtId="0" fontId="24" fillId="55" borderId="0" xfId="0" applyFont="1" applyFill="1" applyAlignment="1">
      <alignment/>
    </xf>
    <xf numFmtId="166" fontId="119" fillId="0" borderId="0" xfId="0" applyNumberFormat="1" applyFont="1" applyAlignment="1">
      <alignment horizontal="right"/>
    </xf>
    <xf numFmtId="0" fontId="115" fillId="57" borderId="19" xfId="0" applyFont="1" applyFill="1" applyBorder="1" applyAlignment="1">
      <alignment horizontal="center" vertical="center"/>
    </xf>
    <xf numFmtId="0" fontId="113" fillId="58" borderId="0" xfId="192" applyFont="1" applyFill="1" applyAlignment="1">
      <alignment vertical="center" wrapText="1"/>
      <protection/>
    </xf>
    <xf numFmtId="0" fontId="60" fillId="58" borderId="16" xfId="192" applyFont="1" applyFill="1" applyBorder="1" applyAlignment="1">
      <alignment vertical="center"/>
      <protection/>
    </xf>
    <xf numFmtId="0" fontId="122" fillId="0" borderId="0" xfId="0" applyFont="1" applyFill="1" applyAlignment="1">
      <alignment horizontal="left" vertical="center" wrapText="1"/>
    </xf>
    <xf numFmtId="0" fontId="60" fillId="58" borderId="0" xfId="0" applyFont="1" applyFill="1" applyBorder="1" applyAlignment="1">
      <alignment/>
    </xf>
    <xf numFmtId="0" fontId="60" fillId="58" borderId="0" xfId="0" applyFont="1" applyFill="1" applyAlignment="1">
      <alignment/>
    </xf>
    <xf numFmtId="0" fontId="61" fillId="58" borderId="0" xfId="0" applyFont="1" applyFill="1" applyBorder="1" applyAlignment="1">
      <alignment/>
    </xf>
    <xf numFmtId="166" fontId="115" fillId="0" borderId="18" xfId="157" applyNumberFormat="1" applyFont="1" applyFill="1" applyBorder="1" applyAlignment="1" applyProtection="1">
      <alignment vertical="center"/>
      <protection/>
    </xf>
    <xf numFmtId="166" fontId="115" fillId="54" borderId="18" xfId="157" applyNumberFormat="1" applyFont="1" applyFill="1" applyBorder="1" applyAlignment="1" applyProtection="1">
      <alignment vertical="center"/>
      <protection/>
    </xf>
    <xf numFmtId="166" fontId="115" fillId="0" borderId="20" xfId="157" applyNumberFormat="1" applyFont="1" applyFill="1" applyBorder="1" applyAlignment="1" applyProtection="1">
      <alignment vertical="center"/>
      <protection/>
    </xf>
    <xf numFmtId="166" fontId="115" fillId="54" borderId="20" xfId="157" applyNumberFormat="1" applyFont="1" applyFill="1" applyBorder="1" applyAlignment="1" applyProtection="1">
      <alignment vertical="center"/>
      <protection/>
    </xf>
    <xf numFmtId="0" fontId="106" fillId="0" borderId="0" xfId="192" applyFont="1" applyFill="1" applyAlignment="1">
      <alignment vertical="center" wrapText="1"/>
      <protection/>
    </xf>
    <xf numFmtId="0" fontId="114" fillId="0" borderId="0" xfId="159" applyFont="1" applyFill="1" applyBorder="1" applyAlignment="1">
      <alignment horizontal="center" vertical="center"/>
      <protection/>
    </xf>
    <xf numFmtId="0" fontId="107" fillId="0" borderId="0" xfId="159" applyFont="1" applyFill="1" applyBorder="1" applyAlignment="1">
      <alignment horizontal="center" vertical="center"/>
      <protection/>
    </xf>
    <xf numFmtId="0" fontId="123" fillId="54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39" fillId="0" borderId="0" xfId="0" applyFont="1" applyFill="1" applyAlignment="1">
      <alignment vertical="top"/>
    </xf>
    <xf numFmtId="0" fontId="96" fillId="55" borderId="0" xfId="0" applyFont="1" applyFill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166" fontId="107" fillId="54" borderId="17" xfId="0" applyNumberFormat="1" applyFont="1" applyFill="1" applyBorder="1" applyAlignment="1">
      <alignment horizontal="left" vertical="center"/>
    </xf>
    <xf numFmtId="166" fontId="0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07" fillId="55" borderId="19" xfId="0" applyFont="1" applyFill="1" applyBorder="1" applyAlignment="1">
      <alignment horizontal="center" vertical="center"/>
    </xf>
    <xf numFmtId="166" fontId="120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23" fillId="55" borderId="0" xfId="0" applyFont="1" applyFill="1" applyBorder="1" applyAlignment="1">
      <alignment horizontal="center" vertical="center"/>
    </xf>
    <xf numFmtId="166" fontId="107" fillId="56" borderId="0" xfId="0" applyNumberFormat="1" applyFont="1" applyFill="1" applyBorder="1" applyAlignment="1">
      <alignment horizontal="center" vertical="center"/>
    </xf>
    <xf numFmtId="166" fontId="107" fillId="54" borderId="18" xfId="0" applyNumberFormat="1" applyFont="1" applyFill="1" applyBorder="1" applyAlignment="1">
      <alignment horizontal="left" vertical="center"/>
    </xf>
    <xf numFmtId="9" fontId="124" fillId="55" borderId="0" xfId="0" applyNumberFormat="1" applyFont="1" applyFill="1" applyBorder="1" applyAlignment="1">
      <alignment horizontal="right" vertical="center"/>
    </xf>
    <xf numFmtId="9" fontId="115" fillId="0" borderId="17" xfId="0" applyNumberFormat="1" applyFont="1" applyFill="1" applyBorder="1" applyAlignment="1">
      <alignment horizontal="right" vertical="center"/>
    </xf>
    <xf numFmtId="166" fontId="115" fillId="0" borderId="17" xfId="0" applyNumberFormat="1" applyFont="1" applyFill="1" applyBorder="1" applyAlignment="1">
      <alignment horizontal="left" vertical="center"/>
    </xf>
    <xf numFmtId="9" fontId="107" fillId="55" borderId="0" xfId="0" applyNumberFormat="1" applyFont="1" applyFill="1" applyBorder="1" applyAlignment="1">
      <alignment horizontal="right" vertical="center"/>
    </xf>
    <xf numFmtId="9" fontId="115" fillId="55" borderId="17" xfId="0" applyNumberFormat="1" applyFont="1" applyFill="1" applyBorder="1" applyAlignment="1">
      <alignment horizontal="right" vertical="center"/>
    </xf>
    <xf numFmtId="166" fontId="40" fillId="54" borderId="0" xfId="157" applyNumberFormat="1" applyFont="1" applyFill="1" applyBorder="1" applyAlignment="1" applyProtection="1">
      <alignment horizontal="left" vertical="center" wrapText="1" indent="1"/>
      <protection/>
    </xf>
    <xf numFmtId="0" fontId="115" fillId="55" borderId="0" xfId="159" applyFont="1" applyFill="1" applyBorder="1" applyAlignment="1">
      <alignment horizontal="left" vertical="center"/>
      <protection/>
    </xf>
    <xf numFmtId="166" fontId="121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61" fillId="0" borderId="0" xfId="159" applyFont="1">
      <alignment/>
      <protection/>
    </xf>
    <xf numFmtId="0" fontId="60" fillId="55" borderId="0" xfId="159" applyFont="1" applyFill="1">
      <alignment/>
      <protection/>
    </xf>
    <xf numFmtId="0" fontId="105" fillId="0" borderId="0" xfId="159" applyFont="1" applyBorder="1" applyAlignment="1">
      <alignment horizontal="center" vertical="center" wrapText="1" readingOrder="1"/>
      <protection/>
    </xf>
    <xf numFmtId="0" fontId="114" fillId="54" borderId="0" xfId="159" applyFont="1" applyFill="1" applyBorder="1" applyAlignment="1">
      <alignment horizontal="center" vertical="center"/>
      <protection/>
    </xf>
    <xf numFmtId="2" fontId="107" fillId="0" borderId="0" xfId="159" applyNumberFormat="1" applyFont="1" applyFill="1" applyBorder="1" applyAlignment="1">
      <alignment horizontal="center" vertical="center"/>
      <protection/>
    </xf>
    <xf numFmtId="0" fontId="107" fillId="54" borderId="0" xfId="159" applyFont="1" applyFill="1" applyBorder="1" applyAlignment="1">
      <alignment horizontal="center" vertical="center"/>
      <protection/>
    </xf>
    <xf numFmtId="0" fontId="125" fillId="55" borderId="0" xfId="159" applyFont="1" applyFill="1" applyBorder="1" applyAlignment="1">
      <alignment horizontal="left" vertical="center"/>
      <protection/>
    </xf>
    <xf numFmtId="166" fontId="126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26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24" fillId="0" borderId="0" xfId="159" applyFont="1" applyBorder="1" applyAlignment="1">
      <alignment horizontal="left" vertical="center"/>
      <protection/>
    </xf>
    <xf numFmtId="166" fontId="40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159" applyFont="1" applyAlignment="1">
      <alignment horizontal="left" vertical="center" indent="1"/>
      <protection/>
    </xf>
    <xf numFmtId="0" fontId="0" fillId="0" borderId="0" xfId="159" applyFont="1" applyBorder="1" applyAlignment="1">
      <alignment horizontal="left" vertical="center" indent="1"/>
      <protection/>
    </xf>
    <xf numFmtId="0" fontId="107" fillId="55" borderId="0" xfId="0" applyFont="1" applyFill="1" applyBorder="1" applyAlignment="1">
      <alignment horizontal="left" vertical="center" wrapText="1"/>
    </xf>
    <xf numFmtId="167" fontId="96" fillId="55" borderId="0" xfId="0" applyNumberFormat="1" applyFont="1" applyFill="1" applyBorder="1" applyAlignment="1">
      <alignment horizontal="left" vertical="center"/>
    </xf>
    <xf numFmtId="0" fontId="24" fillId="8" borderId="0" xfId="0" applyFont="1" applyFill="1" applyAlignment="1">
      <alignment wrapText="1"/>
    </xf>
    <xf numFmtId="0" fontId="24" fillId="0" borderId="0" xfId="0" applyFont="1" applyAlignment="1">
      <alignment wrapText="1"/>
    </xf>
    <xf numFmtId="2" fontId="107" fillId="0" borderId="19" xfId="163" applyNumberFormat="1" applyFont="1" applyFill="1" applyBorder="1" applyAlignment="1">
      <alignment horizontal="center" vertical="center"/>
      <protection/>
    </xf>
    <xf numFmtId="0" fontId="107" fillId="54" borderId="19" xfId="163" applyFont="1" applyFill="1" applyBorder="1" applyAlignment="1">
      <alignment horizontal="center" vertical="center"/>
      <protection/>
    </xf>
    <xf numFmtId="0" fontId="107" fillId="0" borderId="19" xfId="163" applyFont="1" applyFill="1" applyBorder="1" applyAlignment="1">
      <alignment horizontal="center" vertical="center"/>
      <protection/>
    </xf>
    <xf numFmtId="0" fontId="124" fillId="0" borderId="0" xfId="163" applyFont="1" applyBorder="1" applyAlignment="1">
      <alignment horizontal="left" vertical="center"/>
      <protection/>
    </xf>
    <xf numFmtId="0" fontId="107" fillId="0" borderId="0" xfId="163" applyFont="1" applyBorder="1" applyAlignment="1">
      <alignment horizontal="left" vertical="center" indent="1"/>
      <protection/>
    </xf>
    <xf numFmtId="0" fontId="107" fillId="0" borderId="7" xfId="163" applyFont="1" applyBorder="1" applyAlignment="1">
      <alignment horizontal="left" vertical="center" indent="1"/>
      <protection/>
    </xf>
    <xf numFmtId="166" fontId="121" fillId="54" borderId="7" xfId="157" applyNumberFormat="1" applyFont="1" applyFill="1" applyBorder="1" applyAlignment="1" applyProtection="1">
      <alignment horizontal="left" vertical="center" wrapText="1" indent="1"/>
      <protection/>
    </xf>
    <xf numFmtId="166" fontId="121" fillId="55" borderId="7" xfId="157" applyNumberFormat="1" applyFont="1" applyFill="1" applyBorder="1" applyAlignment="1" applyProtection="1">
      <alignment horizontal="left" vertical="center" wrapText="1" indent="1"/>
      <protection/>
    </xf>
    <xf numFmtId="0" fontId="107" fillId="54" borderId="0" xfId="163" applyFont="1" applyFill="1" applyBorder="1" applyAlignment="1">
      <alignment horizontal="center" vertical="center"/>
      <protection/>
    </xf>
    <xf numFmtId="0" fontId="107" fillId="0" borderId="0" xfId="163" applyFont="1" applyFill="1" applyBorder="1" applyAlignment="1">
      <alignment horizontal="center" vertical="center"/>
      <protection/>
    </xf>
    <xf numFmtId="0" fontId="115" fillId="55" borderId="0" xfId="163" applyFont="1" applyFill="1" applyBorder="1" applyAlignment="1">
      <alignment horizontal="left" vertical="center"/>
      <protection/>
    </xf>
    <xf numFmtId="0" fontId="107" fillId="0" borderId="0" xfId="163" applyFont="1" applyBorder="1" applyAlignment="1">
      <alignment horizontal="left" vertical="center"/>
      <protection/>
    </xf>
    <xf numFmtId="2" fontId="107" fillId="0" borderId="0" xfId="163" applyNumberFormat="1" applyFont="1" applyFill="1" applyBorder="1" applyAlignment="1">
      <alignment horizontal="center" vertical="center"/>
      <protection/>
    </xf>
    <xf numFmtId="0" fontId="60" fillId="0" borderId="0" xfId="163" applyFont="1">
      <alignment/>
      <protection/>
    </xf>
    <xf numFmtId="0" fontId="0" fillId="0" borderId="0" xfId="163" applyFont="1">
      <alignment/>
      <protection/>
    </xf>
    <xf numFmtId="0" fontId="127" fillId="0" borderId="0" xfId="163" applyFont="1">
      <alignment/>
      <protection/>
    </xf>
    <xf numFmtId="166" fontId="60" fillId="0" borderId="0" xfId="163" applyNumberFormat="1" applyFont="1">
      <alignment/>
      <protection/>
    </xf>
    <xf numFmtId="0" fontId="0" fillId="0" borderId="0" xfId="163" applyFont="1" applyAlignment="1">
      <alignment/>
      <protection/>
    </xf>
    <xf numFmtId="0" fontId="0" fillId="0" borderId="7" xfId="159" applyFont="1" applyBorder="1" applyAlignment="1">
      <alignment horizontal="left" vertical="center" indent="1"/>
      <protection/>
    </xf>
    <xf numFmtId="0" fontId="60" fillId="0" borderId="0" xfId="192" applyFont="1" applyFill="1" applyBorder="1" applyAlignment="1">
      <alignment horizontal="center" vertical="center"/>
      <protection/>
    </xf>
    <xf numFmtId="166" fontId="121" fillId="54" borderId="0" xfId="157" applyNumberFormat="1" applyFont="1" applyFill="1" applyBorder="1" applyAlignment="1" applyProtection="1">
      <alignment horizontal="center" vertical="center" wrapText="1"/>
      <protection/>
    </xf>
    <xf numFmtId="166" fontId="121" fillId="55" borderId="0" xfId="157" applyNumberFormat="1" applyFont="1" applyFill="1" applyBorder="1" applyAlignment="1" applyProtection="1">
      <alignment horizontal="center" vertical="center" wrapText="1"/>
      <protection/>
    </xf>
  </cellXfs>
  <cellStyles count="293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L1_Final_MSSFXII2004" xfId="192"/>
    <cellStyle name="numjed" xfId="193"/>
    <cellStyle name="Obliczenia" xfId="194"/>
    <cellStyle name="Obliczenia 2" xfId="195"/>
    <cellStyle name="Followed Hyperlink" xfId="196"/>
    <cellStyle name="ok" xfId="197"/>
    <cellStyle name="Option" xfId="198"/>
    <cellStyle name="Percent [2]" xfId="199"/>
    <cellStyle name="Percent 10" xfId="200"/>
    <cellStyle name="Percent 11" xfId="201"/>
    <cellStyle name="Percent 2" xfId="202"/>
    <cellStyle name="Percent 3" xfId="203"/>
    <cellStyle name="Percent 4" xfId="204"/>
    <cellStyle name="Percent 5" xfId="205"/>
    <cellStyle name="Percent 6" xfId="206"/>
    <cellStyle name="Percent 7" xfId="207"/>
    <cellStyle name="Percent 8" xfId="208"/>
    <cellStyle name="Percent 9" xfId="209"/>
    <cellStyle name="PLN_2_miejsca_po_przecinku" xfId="210"/>
    <cellStyle name="Podtytul" xfId="211"/>
    <cellStyle name="pole" xfId="212"/>
    <cellStyle name="pole1" xfId="213"/>
    <cellStyle name="pole2" xfId="214"/>
    <cellStyle name="Price" xfId="215"/>
    <cellStyle name="Price 2" xfId="216"/>
    <cellStyle name="Percent" xfId="217"/>
    <cellStyle name="Procentowy 2" xfId="218"/>
    <cellStyle name="Procentowy 2 2" xfId="219"/>
    <cellStyle name="Procentowy 2 3" xfId="220"/>
    <cellStyle name="Procentowy 2 4" xfId="221"/>
    <cellStyle name="Procentowy 2 5" xfId="222"/>
    <cellStyle name="Procentowy 3" xfId="223"/>
    <cellStyle name="Procentowy 4" xfId="224"/>
    <cellStyle name="Procentowy 5" xfId="225"/>
    <cellStyle name="Procentowy 6" xfId="226"/>
    <cellStyle name="SAPBEXaggData" xfId="227"/>
    <cellStyle name="SAPBEXaggDataEmph" xfId="228"/>
    <cellStyle name="SAPBEXaggItem" xfId="229"/>
    <cellStyle name="SAPBEXaggItemX" xfId="230"/>
    <cellStyle name="SAPBEXchaText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headerItem" xfId="245"/>
    <cellStyle name="SAPBEXheaderText" xfId="246"/>
    <cellStyle name="SAPBEXHLevel0" xfId="247"/>
    <cellStyle name="SAPBEXHLevel0X" xfId="248"/>
    <cellStyle name="SAPBEXHLevel1" xfId="249"/>
    <cellStyle name="SAPBEXHLevel1X" xfId="250"/>
    <cellStyle name="SAPBEXHLevel2" xfId="251"/>
    <cellStyle name="SAPBEXHLevel2X" xfId="252"/>
    <cellStyle name="SAPBEXHLevel3" xfId="253"/>
    <cellStyle name="SAPBEXHLevel3X" xfId="254"/>
    <cellStyle name="SAPBEXinputData" xfId="255"/>
    <cellStyle name="SAPBEXresData" xfId="256"/>
    <cellStyle name="SAPBEXresDataEmph" xfId="257"/>
    <cellStyle name="SAPBEXresItem" xfId="258"/>
    <cellStyle name="SAPBEXresItemX" xfId="259"/>
    <cellStyle name="SAPBEXstdData" xfId="260"/>
    <cellStyle name="SAPBEXstdDataEmph" xfId="261"/>
    <cellStyle name="SAPBEXstdItem" xfId="262"/>
    <cellStyle name="SAPBEXstdItemX" xfId="263"/>
    <cellStyle name="SAPBEXtitle" xfId="264"/>
    <cellStyle name="SAPBEXundefined" xfId="265"/>
    <cellStyle name="subhead" xfId="266"/>
    <cellStyle name="Suma" xfId="267"/>
    <cellStyle name="Suma 2" xfId="268"/>
    <cellStyle name="Suma 3" xfId="269"/>
    <cellStyle name="Suma 4" xfId="270"/>
    <cellStyle name="Suma 5" xfId="271"/>
    <cellStyle name="suma1" xfId="272"/>
    <cellStyle name="suma2" xfId="273"/>
    <cellStyle name="Tabela_nr" xfId="274"/>
    <cellStyle name="ţ_x001D_đÇ%Uý—&amp;Hýx_x0001_‚Đ_x0012__x0013__x0007__x0001__x0001_" xfId="275"/>
    <cellStyle name="Tekst objaśnienia" xfId="276"/>
    <cellStyle name="Tekst objaśnienia 2" xfId="277"/>
    <cellStyle name="Tekst ostrzeżenia" xfId="278"/>
    <cellStyle name="Tekst ostrzeżenia 2" xfId="279"/>
    <cellStyle name="Total" xfId="280"/>
    <cellStyle name="Tytul" xfId="281"/>
    <cellStyle name="Tytul 2" xfId="282"/>
    <cellStyle name="Tytul 2 2" xfId="283"/>
    <cellStyle name="Tytul 2_Zeszyt1" xfId="284"/>
    <cellStyle name="Tytul 3" xfId="285"/>
    <cellStyle name="Tytul_DoPktXX-XXI_ZTabeli34" xfId="286"/>
    <cellStyle name="Tytuł" xfId="287"/>
    <cellStyle name="Uwaga" xfId="288"/>
    <cellStyle name="Uwaga 2" xfId="289"/>
    <cellStyle name="Valuta - Style2" xfId="290"/>
    <cellStyle name="Valuta (0)" xfId="291"/>
    <cellStyle name="Valuta (0) 2" xfId="292"/>
    <cellStyle name="VEtykieta" xfId="293"/>
    <cellStyle name="VEtykieta 2" xfId="294"/>
    <cellStyle name="VEtykieta 3" xfId="295"/>
    <cellStyle name="VTotal" xfId="296"/>
    <cellStyle name="VTotal 2" xfId="297"/>
    <cellStyle name="Currency" xfId="298"/>
    <cellStyle name="Currency [0]" xfId="299"/>
    <cellStyle name="Walutowy 2" xfId="300"/>
    <cellStyle name="year" xfId="301"/>
    <cellStyle name="Złe 2" xfId="302"/>
    <cellStyle name="Zły" xfId="303"/>
    <cellStyle name="一般_PLDT" xfId="304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22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O\OR\Relacje%20Inwestorskie\2018%20Q3\Pliki%20dla%20analityk&#243;w\PGNiG%20Q3%202018_PL_AK_che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\EO\OR\Relacje%20Inwestorskie\2018%20Q3\FINAL\PGNiG%20Q3%202018_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 PGNiG"/>
      <sheetName val="MSSF 15 - zmiana prezentacji"/>
      <sheetName val="Rachunek zysków i strat"/>
      <sheetName val="Bilans"/>
      <sheetName val="Przepływy pieniężne"/>
      <sheetName val="Dodatkowe rozbicie przychody"/>
      <sheetName val="Segmenty działalności Q"/>
      <sheetName val="Dodatkowe rozbicie kosztów"/>
      <sheetName val="Hedging"/>
      <sheetName val="Segmenty działalności 9M"/>
      <sheetName val="Segmenty działalności 2017"/>
      <sheetName val="Segment PiW Q 2017-2018"/>
      <sheetName val="Segment OiM Q 2017-2018"/>
      <sheetName val="Segment D Q 2017-2018"/>
      <sheetName val="Segment W Q 2017-2018"/>
      <sheetName val="Segment Poz Q 2017-2018"/>
      <sheetName val="Dane operacyjne"/>
      <sheetName val="Struktura odbiorców 2013-2018"/>
    </sheetNames>
    <sheetDataSet>
      <sheetData sheetId="6">
        <row r="8">
          <cell r="D8">
            <v>5522</v>
          </cell>
        </row>
        <row r="9">
          <cell r="D9">
            <v>30</v>
          </cell>
        </row>
        <row r="10">
          <cell r="D10">
            <v>5552</v>
          </cell>
        </row>
        <row r="11">
          <cell r="D11">
            <v>-48</v>
          </cell>
        </row>
        <row r="12">
          <cell r="D12">
            <v>-5558</v>
          </cell>
        </row>
        <row r="13">
          <cell r="D13">
            <v>-76</v>
          </cell>
        </row>
        <row r="14">
          <cell r="D14">
            <v>-169</v>
          </cell>
        </row>
        <row r="15">
          <cell r="D15">
            <v>-36</v>
          </cell>
        </row>
        <row r="16">
          <cell r="D16">
            <v>0</v>
          </cell>
        </row>
        <row r="17">
          <cell r="D17">
            <v>6</v>
          </cell>
        </row>
        <row r="18">
          <cell r="D18">
            <v>-188</v>
          </cell>
        </row>
        <row r="19">
          <cell r="D19">
            <v>-6069</v>
          </cell>
        </row>
        <row r="20">
          <cell r="D20">
            <v>-469</v>
          </cell>
        </row>
        <row r="21">
          <cell r="D21">
            <v>-517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K PGNiG"/>
      <sheetName val="MSSF 15 - zmiana prezentacji"/>
      <sheetName val="Rachunek zysków i strat"/>
      <sheetName val="Bilans"/>
      <sheetName val="Przepływy pieniężne"/>
      <sheetName val="Dodatkowe rozbicie przychody"/>
      <sheetName val="Dodatkowe rozbicie kosztów"/>
      <sheetName val="Hedging"/>
      <sheetName val="Segmenty działalności 9M"/>
      <sheetName val="Segmenty działalności Q"/>
      <sheetName val="Segmenty działalności 2017"/>
      <sheetName val="Segment PiW Q 2017-2018"/>
      <sheetName val="Segment OiM Q 2017-2018"/>
      <sheetName val="Segment D Q 2017-2018"/>
      <sheetName val="Segment W Q 2017-2018"/>
      <sheetName val="Segment Poz Q 2017-2018"/>
      <sheetName val="Dane operacyjne"/>
      <sheetName val="Struktura odbiorców 2013-2018"/>
    </sheetNames>
    <sheetDataSet>
      <sheetData sheetId="9">
        <row r="8">
          <cell r="F8">
            <v>196</v>
          </cell>
        </row>
        <row r="9">
          <cell r="F9">
            <v>106</v>
          </cell>
        </row>
        <row r="10">
          <cell r="F10">
            <v>302</v>
          </cell>
        </row>
        <row r="11">
          <cell r="F11">
            <v>-94</v>
          </cell>
        </row>
        <row r="12">
          <cell r="F12">
            <v>-119</v>
          </cell>
        </row>
        <row r="13">
          <cell r="F13">
            <v>-48</v>
          </cell>
        </row>
        <row r="14">
          <cell r="F14">
            <v>-55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-46</v>
          </cell>
        </row>
        <row r="19">
          <cell r="F19">
            <v>-362</v>
          </cell>
        </row>
        <row r="20">
          <cell r="F20">
            <v>34</v>
          </cell>
        </row>
        <row r="21">
          <cell r="F21">
            <v>-60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S8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2" customWidth="1"/>
    <col min="5" max="5" width="15.00390625" style="23" bestFit="1" customWidth="1"/>
    <col min="6" max="6" width="16.28125" style="23" bestFit="1" customWidth="1"/>
    <col min="7" max="16384" width="9.140625" style="1" customWidth="1"/>
  </cols>
  <sheetData>
    <row r="2" spans="2:19" ht="15.75" customHeight="1">
      <c r="B2" s="33"/>
      <c r="C2" s="34"/>
      <c r="D2" s="212"/>
      <c r="E2" s="213"/>
      <c r="F2" s="214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</row>
    <row r="3" spans="2:6" ht="23.25">
      <c r="B3" s="32"/>
      <c r="C3" s="4"/>
      <c r="D3" s="4"/>
      <c r="E3" s="1"/>
      <c r="F3" s="1"/>
    </row>
    <row r="4" spans="2:6" ht="23.25">
      <c r="B4" s="32"/>
      <c r="C4" s="4"/>
      <c r="D4" s="4"/>
      <c r="E4" s="1"/>
      <c r="F4" s="1"/>
    </row>
    <row r="5" spans="2:6" ht="23.25">
      <c r="B5" s="32"/>
      <c r="C5" s="4"/>
      <c r="D5" s="4"/>
      <c r="E5" s="1"/>
      <c r="F5" s="1"/>
    </row>
    <row r="6" spans="2:6" ht="23.25">
      <c r="B6" s="32"/>
      <c r="C6" s="4"/>
      <c r="D6" s="4"/>
      <c r="E6" s="1"/>
      <c r="F6" s="1"/>
    </row>
    <row r="7" spans="2:6" ht="23.25">
      <c r="B7" s="32"/>
      <c r="C7" s="4"/>
      <c r="D7" s="4"/>
      <c r="E7" s="1"/>
      <c r="F7" s="1"/>
    </row>
    <row r="8" spans="2:6" ht="23.25">
      <c r="B8" s="32"/>
      <c r="C8" s="4"/>
      <c r="D8" s="4"/>
      <c r="E8" s="1"/>
      <c r="F8" s="1"/>
    </row>
    <row r="9" spans="2:6" ht="23.25">
      <c r="B9" s="32"/>
      <c r="C9" s="4"/>
      <c r="D9" s="4"/>
      <c r="E9" s="1"/>
      <c r="F9" s="1"/>
    </row>
    <row r="10" spans="2:6" ht="60">
      <c r="B10" s="211" t="s">
        <v>303</v>
      </c>
      <c r="C10" s="4"/>
      <c r="D10" s="4"/>
      <c r="E10" s="1"/>
      <c r="F10" s="1"/>
    </row>
    <row r="11" spans="2:6" ht="23.25">
      <c r="B11" s="32" t="s">
        <v>48</v>
      </c>
      <c r="C11" s="4"/>
      <c r="D11" s="4"/>
      <c r="E11" s="1"/>
      <c r="F11" s="1"/>
    </row>
    <row r="12" spans="2:6" ht="23.25">
      <c r="B12" s="32" t="s">
        <v>49</v>
      </c>
      <c r="C12" s="4"/>
      <c r="D12" s="4"/>
      <c r="E12" s="1"/>
      <c r="F12" s="1"/>
    </row>
    <row r="13" spans="2:6" ht="23.25">
      <c r="B13" s="32" t="s">
        <v>50</v>
      </c>
      <c r="C13" s="4"/>
      <c r="D13" s="4"/>
      <c r="E13" s="1"/>
      <c r="F13" s="1"/>
    </row>
    <row r="14" spans="2:6" ht="23.25">
      <c r="B14" s="32" t="s">
        <v>51</v>
      </c>
      <c r="C14" s="4"/>
      <c r="D14" s="4"/>
      <c r="E14" s="1"/>
      <c r="F14" s="1"/>
    </row>
    <row r="15" spans="2:6" ht="23.25">
      <c r="B15" s="32" t="s">
        <v>52</v>
      </c>
      <c r="C15" s="4"/>
      <c r="D15" s="4"/>
      <c r="E15" s="1"/>
      <c r="F15" s="117"/>
    </row>
    <row r="16" spans="2:6" ht="23.25">
      <c r="B16" s="32" t="s">
        <v>53</v>
      </c>
      <c r="C16" s="4"/>
      <c r="D16" s="4"/>
      <c r="E16" s="1"/>
      <c r="F16" s="117"/>
    </row>
    <row r="17" spans="2:6" ht="23.25">
      <c r="B17" s="32" t="s">
        <v>296</v>
      </c>
      <c r="C17" s="4"/>
      <c r="D17" s="4"/>
      <c r="E17" s="1"/>
      <c r="F17" s="117"/>
    </row>
    <row r="18" spans="2:6" ht="23.25">
      <c r="B18" s="32" t="s">
        <v>54</v>
      </c>
      <c r="C18" s="4"/>
      <c r="D18" s="4"/>
      <c r="E18" s="1"/>
      <c r="F18" s="6"/>
    </row>
    <row r="19" spans="2:6" ht="23.25">
      <c r="B19" s="32" t="s">
        <v>55</v>
      </c>
      <c r="C19" s="4"/>
      <c r="D19" s="4"/>
      <c r="E19" s="1"/>
      <c r="F19" s="126"/>
    </row>
    <row r="20" spans="2:6" ht="23.25">
      <c r="B20" s="32" t="s">
        <v>56</v>
      </c>
      <c r="C20" s="4"/>
      <c r="D20" s="4"/>
      <c r="E20" s="1"/>
      <c r="F20" s="117"/>
    </row>
    <row r="21" spans="2:6" ht="23.25">
      <c r="B21" s="32" t="s">
        <v>57</v>
      </c>
      <c r="C21" s="4"/>
      <c r="D21" s="4"/>
      <c r="E21" s="1"/>
      <c r="F21" s="117"/>
    </row>
    <row r="22" spans="2:6" ht="23.25">
      <c r="B22" s="32" t="s">
        <v>58</v>
      </c>
      <c r="C22" s="4"/>
      <c r="D22" s="4"/>
      <c r="E22" s="1"/>
      <c r="F22" s="32"/>
    </row>
    <row r="23" spans="2:6" ht="23.25">
      <c r="B23" s="32" t="s">
        <v>59</v>
      </c>
      <c r="C23" s="4"/>
      <c r="D23" s="4"/>
      <c r="E23" s="1"/>
      <c r="F23" s="117"/>
    </row>
    <row r="24" spans="2:6" ht="23.25" customHeight="1">
      <c r="B24" s="32" t="s">
        <v>60</v>
      </c>
      <c r="C24" s="4"/>
      <c r="D24" s="4"/>
      <c r="E24" s="1"/>
      <c r="F24" s="127"/>
    </row>
    <row r="25" spans="2:6" ht="23.25">
      <c r="B25" s="32" t="s">
        <v>61</v>
      </c>
      <c r="C25" s="4"/>
      <c r="D25" s="4"/>
      <c r="E25" s="1"/>
      <c r="F25" s="22"/>
    </row>
    <row r="26" spans="2:6" ht="23.25">
      <c r="B26" s="32"/>
      <c r="C26" s="4"/>
      <c r="D26" s="4"/>
      <c r="E26" s="1"/>
      <c r="F26" s="117"/>
    </row>
    <row r="27" spans="2:6" ht="12.75">
      <c r="B27" s="140"/>
      <c r="C27" s="4"/>
      <c r="D27" s="4"/>
      <c r="E27" s="1"/>
      <c r="F27" s="117"/>
    </row>
    <row r="28" spans="2:6" ht="12.75" customHeight="1">
      <c r="B28" s="15"/>
      <c r="C28" s="4"/>
      <c r="D28" s="4"/>
      <c r="E28" s="1"/>
      <c r="F28" s="1"/>
    </row>
    <row r="29" spans="2:6" ht="12.75" customHeight="1">
      <c r="B29" s="15"/>
      <c r="C29" s="4"/>
      <c r="D29" s="4"/>
      <c r="E29" s="1"/>
      <c r="F29" s="1"/>
    </row>
    <row r="30" spans="2:6" ht="12.75" customHeight="1">
      <c r="B30" s="15"/>
      <c r="C30" s="4"/>
      <c r="D30" s="4"/>
      <c r="E30" s="1"/>
      <c r="F30" s="1"/>
    </row>
    <row r="31" spans="2:6" ht="12.75" customHeight="1">
      <c r="B31" s="15"/>
      <c r="C31" s="4"/>
      <c r="D31" s="4"/>
      <c r="E31" s="1"/>
      <c r="F31" s="1"/>
    </row>
    <row r="32" spans="2:6" ht="12.75" customHeight="1">
      <c r="B32" s="15"/>
      <c r="C32" s="27"/>
      <c r="D32" s="4"/>
      <c r="E32" s="1"/>
      <c r="F32" s="1"/>
    </row>
    <row r="33" spans="2:6" ht="12.75">
      <c r="B33" s="15"/>
      <c r="C33" s="7"/>
      <c r="D33" s="7"/>
      <c r="E33" s="1"/>
      <c r="F33" s="1"/>
    </row>
    <row r="34" spans="2:6" ht="12.75">
      <c r="B34" s="15"/>
      <c r="C34" s="7"/>
      <c r="D34" s="7"/>
      <c r="E34" s="1"/>
      <c r="F34" s="1"/>
    </row>
    <row r="35" spans="2:6" ht="12.75">
      <c r="B35" s="15"/>
      <c r="C35" s="31"/>
      <c r="D35" s="12"/>
      <c r="E35" s="1"/>
      <c r="F35" s="1"/>
    </row>
    <row r="36" spans="2:6" ht="12.75">
      <c r="B36" s="15"/>
      <c r="C36" s="31"/>
      <c r="D36" s="4"/>
      <c r="E36" s="1"/>
      <c r="F36" s="1"/>
    </row>
    <row r="37" spans="2:6" ht="12.75">
      <c r="B37" s="15"/>
      <c r="C37" s="31"/>
      <c r="D37" s="4"/>
      <c r="E37" s="1"/>
      <c r="F37" s="1"/>
    </row>
    <row r="38" spans="2:6" ht="12.75">
      <c r="B38" s="15"/>
      <c r="C38" s="31"/>
      <c r="D38" s="4"/>
      <c r="E38" s="1"/>
      <c r="F38" s="1"/>
    </row>
    <row r="39" spans="2:6" ht="12.75">
      <c r="B39" s="15"/>
      <c r="C39" s="4"/>
      <c r="D39" s="4"/>
      <c r="E39" s="1"/>
      <c r="F39" s="1"/>
    </row>
    <row r="40" spans="2:6" ht="12.75">
      <c r="B40" s="15"/>
      <c r="C40" s="4"/>
      <c r="D40" s="4"/>
      <c r="E40" s="1"/>
      <c r="F40" s="1"/>
    </row>
    <row r="41" spans="2:6" ht="12.75">
      <c r="B41" s="15"/>
      <c r="C41" s="4"/>
      <c r="D41" s="4"/>
      <c r="E41" s="1"/>
      <c r="F41" s="1"/>
    </row>
    <row r="42" spans="2:6" ht="12.75">
      <c r="B42" s="11"/>
      <c r="C42" s="12"/>
      <c r="D42" s="12"/>
      <c r="E42" s="1"/>
      <c r="F42" s="1"/>
    </row>
    <row r="43" spans="2:6" ht="12.75">
      <c r="B43" s="11"/>
      <c r="C43" s="4"/>
      <c r="D43" s="4"/>
      <c r="E43" s="1"/>
      <c r="F43" s="1"/>
    </row>
    <row r="44" spans="2:6" ht="12.75">
      <c r="B44" s="15"/>
      <c r="C44" s="12"/>
      <c r="D44" s="12"/>
      <c r="E44" s="1"/>
      <c r="F44" s="1"/>
    </row>
    <row r="45" spans="2:6" ht="12.75">
      <c r="B45" s="11"/>
      <c r="C45" s="7"/>
      <c r="D45" s="7"/>
      <c r="E45" s="1"/>
      <c r="F45" s="1"/>
    </row>
    <row r="46" spans="2:6" ht="12.75">
      <c r="B46" s="15"/>
      <c r="C46" s="7"/>
      <c r="D46" s="7"/>
      <c r="E46" s="1"/>
      <c r="F46" s="1"/>
    </row>
    <row r="47" spans="2:6" ht="12.75">
      <c r="B47" s="15"/>
      <c r="C47" s="7"/>
      <c r="D47" s="7"/>
      <c r="E47" s="1"/>
      <c r="F47" s="1"/>
    </row>
    <row r="48" spans="2:6" ht="12.75">
      <c r="B48" s="15"/>
      <c r="C48" s="7"/>
      <c r="D48" s="7"/>
      <c r="E48" s="1"/>
      <c r="F48" s="1"/>
    </row>
    <row r="49" spans="2:6" ht="12.75">
      <c r="B49" s="15"/>
      <c r="C49" s="7"/>
      <c r="D49" s="7"/>
      <c r="E49" s="1"/>
      <c r="F49" s="1"/>
    </row>
    <row r="50" spans="2:6" ht="21.75" customHeight="1">
      <c r="B50" s="15"/>
      <c r="C50" s="278"/>
      <c r="D50" s="278"/>
      <c r="E50" s="1"/>
      <c r="F50" s="1"/>
    </row>
    <row r="51" spans="2:6" ht="12.75">
      <c r="B51" s="15"/>
      <c r="C51" s="12"/>
      <c r="D51" s="12"/>
      <c r="E51" s="14"/>
      <c r="F51" s="5"/>
    </row>
    <row r="52" spans="2:6" ht="12.75">
      <c r="B52" s="15"/>
      <c r="C52" s="4"/>
      <c r="D52" s="4"/>
      <c r="E52" s="9"/>
      <c r="F52" s="5"/>
    </row>
    <row r="53" spans="2:6" ht="12.75">
      <c r="B53" s="11"/>
      <c r="C53" s="4"/>
      <c r="D53" s="4"/>
      <c r="E53" s="9"/>
      <c r="F53" s="5"/>
    </row>
    <row r="54" spans="2:6" ht="12.75">
      <c r="B54" s="15"/>
      <c r="C54" s="4"/>
      <c r="D54" s="4"/>
      <c r="E54" s="9"/>
      <c r="F54" s="5"/>
    </row>
    <row r="55" spans="2:6" ht="12.75">
      <c r="B55" s="11"/>
      <c r="C55" s="4"/>
      <c r="D55" s="4"/>
      <c r="E55" s="9"/>
      <c r="F55" s="5"/>
    </row>
    <row r="56" spans="2:6" ht="12.75">
      <c r="B56" s="15"/>
      <c r="C56" s="7"/>
      <c r="D56" s="7"/>
      <c r="E56" s="10"/>
      <c r="F56" s="8"/>
    </row>
    <row r="57" spans="2:6" ht="12.75">
      <c r="B57" s="15"/>
      <c r="C57" s="4"/>
      <c r="D57" s="4"/>
      <c r="E57" s="9"/>
      <c r="F57" s="5"/>
    </row>
    <row r="58" spans="2:6" ht="12.75">
      <c r="B58" s="15"/>
      <c r="C58" s="7"/>
      <c r="D58" s="7"/>
      <c r="E58" s="10"/>
      <c r="F58" s="8"/>
    </row>
    <row r="59" spans="2:6" ht="12.75">
      <c r="B59" s="15"/>
      <c r="C59" s="7"/>
      <c r="D59" s="7"/>
      <c r="E59" s="10"/>
      <c r="F59" s="8"/>
    </row>
    <row r="60" spans="2:6" ht="12.75">
      <c r="B60" s="15"/>
      <c r="C60" s="12"/>
      <c r="D60" s="12"/>
      <c r="E60" s="9"/>
      <c r="F60" s="13"/>
    </row>
    <row r="61" spans="2:6" ht="12.75">
      <c r="B61" s="15"/>
      <c r="C61" s="12"/>
      <c r="D61" s="12"/>
      <c r="E61" s="9"/>
      <c r="F61" s="13"/>
    </row>
    <row r="62" spans="2:6" ht="12.75">
      <c r="B62" s="15"/>
      <c r="C62" s="4"/>
      <c r="D62" s="4"/>
      <c r="E62" s="9"/>
      <c r="F62" s="5"/>
    </row>
    <row r="63" spans="2:6" ht="12.75">
      <c r="B63" s="15"/>
      <c r="C63" s="4"/>
      <c r="D63" s="4"/>
      <c r="E63" s="9"/>
      <c r="F63" s="5"/>
    </row>
    <row r="64" spans="2:6" ht="12.75">
      <c r="B64" s="11"/>
      <c r="C64" s="4"/>
      <c r="D64" s="4"/>
      <c r="E64" s="9"/>
      <c r="F64" s="5"/>
    </row>
    <row r="65" spans="2:6" ht="12.75">
      <c r="B65" s="15"/>
      <c r="C65" s="4"/>
      <c r="D65" s="4"/>
      <c r="E65" s="9"/>
      <c r="F65" s="5"/>
    </row>
    <row r="66" spans="2:6" ht="12.75">
      <c r="B66" s="11"/>
      <c r="C66" s="4"/>
      <c r="D66" s="4"/>
      <c r="E66" s="9"/>
      <c r="F66" s="5"/>
    </row>
    <row r="67" spans="2:6" ht="12.75">
      <c r="B67" s="15"/>
      <c r="C67" s="4"/>
      <c r="D67" s="4"/>
      <c r="E67" s="9"/>
      <c r="F67" s="5"/>
    </row>
    <row r="68" spans="2:6" ht="12.75">
      <c r="B68" s="11"/>
      <c r="C68" s="15"/>
      <c r="D68" s="15"/>
      <c r="E68" s="24"/>
      <c r="F68" s="16"/>
    </row>
    <row r="69" spans="2:6" ht="12.75">
      <c r="B69" s="18"/>
      <c r="C69" s="7"/>
      <c r="D69" s="7"/>
      <c r="E69" s="10"/>
      <c r="F69" s="8"/>
    </row>
    <row r="70" spans="2:6" ht="12.75">
      <c r="B70" s="18"/>
      <c r="C70" s="15"/>
      <c r="D70" s="15"/>
      <c r="E70" s="24"/>
      <c r="F70" s="16"/>
    </row>
    <row r="71" spans="2:6" ht="12.75">
      <c r="B71" s="18"/>
      <c r="C71" s="11"/>
      <c r="D71" s="11"/>
      <c r="E71" s="25"/>
      <c r="F71" s="26"/>
    </row>
    <row r="72" spans="3:6" ht="12.75">
      <c r="C72" s="4"/>
      <c r="D72" s="4"/>
      <c r="E72" s="9"/>
      <c r="F72" s="5"/>
    </row>
    <row r="73" spans="3:6" ht="12.75">
      <c r="C73" s="4"/>
      <c r="D73" s="4"/>
      <c r="E73" s="9"/>
      <c r="F73" s="5"/>
    </row>
    <row r="74" spans="3:6" ht="12.75">
      <c r="C74" s="4"/>
      <c r="D74" s="4"/>
      <c r="E74" s="9"/>
      <c r="F74" s="5"/>
    </row>
    <row r="75" spans="3:6" ht="12.75">
      <c r="C75" s="4"/>
      <c r="D75" s="4"/>
      <c r="E75" s="9"/>
      <c r="F75" s="5"/>
    </row>
    <row r="76" spans="3:6" ht="12.75">
      <c r="C76" s="4"/>
      <c r="D76" s="4"/>
      <c r="E76" s="9"/>
      <c r="F76" s="5"/>
    </row>
    <row r="77" spans="3:6" ht="12.75">
      <c r="C77" s="4"/>
      <c r="D77" s="4"/>
      <c r="E77" s="9"/>
      <c r="F77" s="5"/>
    </row>
    <row r="78" spans="3:6" ht="12.75">
      <c r="C78" s="4"/>
      <c r="D78" s="4"/>
      <c r="E78" s="9"/>
      <c r="F78" s="5"/>
    </row>
    <row r="79" spans="3:6" ht="12.75">
      <c r="C79" s="15"/>
      <c r="D79" s="15"/>
      <c r="E79" s="24"/>
      <c r="F79" s="16"/>
    </row>
    <row r="80" spans="3:6" ht="12.75">
      <c r="C80" s="7"/>
      <c r="D80" s="7"/>
      <c r="E80" s="10"/>
      <c r="F80" s="8"/>
    </row>
    <row r="81" spans="3:6" ht="12.75">
      <c r="C81" s="15"/>
      <c r="D81" s="15"/>
      <c r="E81" s="24"/>
      <c r="F81" s="16"/>
    </row>
    <row r="82" spans="3:6" ht="12.75">
      <c r="C82" s="7"/>
      <c r="D82" s="7"/>
      <c r="E82" s="10"/>
      <c r="F82" s="8"/>
    </row>
    <row r="83" spans="3:6" ht="12.75">
      <c r="C83" s="28"/>
      <c r="D83" s="15"/>
      <c r="E83" s="24"/>
      <c r="F83" s="16"/>
    </row>
    <row r="84" spans="3:6" ht="12.75">
      <c r="C84" s="7"/>
      <c r="D84" s="7"/>
      <c r="E84" s="10"/>
      <c r="F84" s="8"/>
    </row>
  </sheetData>
  <sheetProtection/>
  <mergeCells count="1">
    <mergeCell ref="C50:D50"/>
  </mergeCells>
  <hyperlinks>
    <hyperlink ref="B11" location="'P&amp;L'!A1" display="Consolidated statement of profit or loss"/>
    <hyperlink ref="B12" location="'Balance sheet'!A1" display="Consolidated statement of financial position"/>
    <hyperlink ref="B13" location="'Cash flows'!A1" display="Consolidated statement of cash flows"/>
    <hyperlink ref="B14" location="Revenue!A1" display="Revenue from sale of gas and other revenue"/>
    <hyperlink ref="B15" location="'Operating costs'!A1" display="Operating expenses"/>
    <hyperlink ref="B16" location="Hedging!A1" display="Gains/losses on derivative instruments and currency exchange differences"/>
    <hyperlink ref="B19" location="'Segment E&amp;P 2018-2019'!Obszar_wydruku" display="Exploration and Production"/>
    <hyperlink ref="B20" location="'Segment T&amp;S 2018-2019'!A1" display="Trade and Storage"/>
    <hyperlink ref="B21" location="'Segment D 2018-2019'!A1" display="Distribution"/>
    <hyperlink ref="B22" location="'Segment Gen 2018-2019'!A1" display="Generation"/>
    <hyperlink ref="B23" location="'Segment Oth 2018-2019'!A1" display="Other Segments"/>
    <hyperlink ref="B24" location="'Operating data'!A1" display="Operating data"/>
    <hyperlink ref="B25" location="'Consumer Groups 2013-2018'!A1" display="Gas sales volumes by customer group"/>
    <hyperlink ref="B18" location="'Segments quarterly'!A1" display="Segments quarterly"/>
    <hyperlink ref="B17" location="PGNiG Q1 2019_EN.xls#'hedge accounting'!Obszar_wydruku" display="Hedge accounting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36" customWidth="1"/>
    <col min="2" max="2" width="89.00390625" style="136" customWidth="1"/>
    <col min="3" max="3" width="17.8515625" style="136" customWidth="1"/>
    <col min="4" max="19" width="17.7109375" style="136" customWidth="1"/>
    <col min="20" max="24" width="17.7109375" style="136" hidden="1" customWidth="1"/>
    <col min="25" max="16384" width="9.140625" style="136" customWidth="1"/>
  </cols>
  <sheetData>
    <row r="1" spans="2:3" ht="23.25" customHeight="1">
      <c r="B1" s="32" t="s">
        <v>62</v>
      </c>
      <c r="C1" s="32"/>
    </row>
    <row r="2" spans="2:9" ht="15.75" customHeight="1">
      <c r="B2" s="141"/>
      <c r="C2" s="141"/>
      <c r="E2" s="142"/>
      <c r="F2" s="142"/>
      <c r="G2" s="142"/>
      <c r="H2" s="142"/>
      <c r="I2" s="142"/>
    </row>
    <row r="3" spans="2:5" ht="12.75">
      <c r="B3" s="143"/>
      <c r="C3" s="143"/>
      <c r="E3" s="203"/>
    </row>
    <row r="4" spans="2:15" ht="75.75" customHeight="1">
      <c r="B4" s="72" t="s">
        <v>55</v>
      </c>
      <c r="C4" s="74" t="s">
        <v>276</v>
      </c>
      <c r="D4" s="144"/>
      <c r="E4" s="116" t="s">
        <v>45</v>
      </c>
      <c r="F4" s="116" t="s">
        <v>46</v>
      </c>
      <c r="G4" s="116" t="s">
        <v>41</v>
      </c>
      <c r="H4" s="116" t="s">
        <v>39</v>
      </c>
      <c r="I4" s="74" t="s">
        <v>38</v>
      </c>
      <c r="J4" s="144"/>
      <c r="K4" s="144"/>
      <c r="L4" s="144"/>
      <c r="M4" s="144"/>
      <c r="N4" s="144"/>
      <c r="O4" s="144"/>
    </row>
    <row r="5" spans="2:15" ht="12" customHeight="1">
      <c r="B5" s="70"/>
      <c r="C5" s="232" t="s">
        <v>44</v>
      </c>
      <c r="D5" s="144"/>
      <c r="E5" s="105" t="s">
        <v>44</v>
      </c>
      <c r="F5" s="105" t="s">
        <v>44</v>
      </c>
      <c r="G5" s="105" t="s">
        <v>44</v>
      </c>
      <c r="H5" s="105" t="s">
        <v>44</v>
      </c>
      <c r="I5" s="232" t="s">
        <v>44</v>
      </c>
      <c r="J5" s="144"/>
      <c r="K5" s="144"/>
      <c r="L5" s="144"/>
      <c r="M5" s="144"/>
      <c r="N5" s="144"/>
      <c r="O5" s="144"/>
    </row>
    <row r="6" spans="2:15" ht="12" customHeight="1" thickBot="1">
      <c r="B6" s="108"/>
      <c r="C6" s="109"/>
      <c r="D6" s="145"/>
      <c r="E6" s="108"/>
      <c r="F6" s="108"/>
      <c r="G6" s="108"/>
      <c r="H6" s="112"/>
      <c r="I6" s="109"/>
      <c r="J6" s="145"/>
      <c r="K6" s="144"/>
      <c r="L6" s="144"/>
      <c r="M6" s="144"/>
      <c r="N6" s="144"/>
      <c r="O6" s="144"/>
    </row>
    <row r="7" spans="2:11" ht="12.75" customHeight="1">
      <c r="B7" s="37" t="s">
        <v>203</v>
      </c>
      <c r="C7" s="131">
        <v>807</v>
      </c>
      <c r="E7" s="44">
        <v>3795</v>
      </c>
      <c r="F7" s="44">
        <v>1018</v>
      </c>
      <c r="G7" s="44">
        <v>945</v>
      </c>
      <c r="H7" s="44">
        <v>839</v>
      </c>
      <c r="I7" s="131">
        <v>992</v>
      </c>
      <c r="K7" s="144"/>
    </row>
    <row r="8" spans="2:28" ht="12.75" customHeight="1">
      <c r="B8" s="37" t="s">
        <v>216</v>
      </c>
      <c r="C8" s="131">
        <v>905</v>
      </c>
      <c r="D8" s="144"/>
      <c r="E8" s="44">
        <v>3876</v>
      </c>
      <c r="F8" s="44">
        <v>1138</v>
      </c>
      <c r="G8" s="44">
        <v>909</v>
      </c>
      <c r="H8" s="44">
        <v>842</v>
      </c>
      <c r="I8" s="131">
        <v>987</v>
      </c>
      <c r="J8" s="144"/>
      <c r="K8" s="144"/>
      <c r="L8" s="144"/>
      <c r="M8" s="144"/>
      <c r="N8" s="144"/>
      <c r="O8" s="144"/>
      <c r="AB8" s="144"/>
    </row>
    <row r="9" spans="2:28" ht="13.5" customHeight="1" thickBot="1">
      <c r="B9" s="77" t="s">
        <v>205</v>
      </c>
      <c r="C9" s="132">
        <v>1712</v>
      </c>
      <c r="E9" s="80">
        <v>7671</v>
      </c>
      <c r="F9" s="80">
        <v>2156</v>
      </c>
      <c r="G9" s="80">
        <v>1854</v>
      </c>
      <c r="H9" s="80">
        <v>1681</v>
      </c>
      <c r="I9" s="132">
        <v>1979</v>
      </c>
      <c r="K9" s="144"/>
      <c r="AB9" s="144"/>
    </row>
    <row r="10" spans="2:28" ht="12.75" customHeight="1">
      <c r="B10" s="37" t="s">
        <v>78</v>
      </c>
      <c r="C10" s="131">
        <v>-278</v>
      </c>
      <c r="E10" s="44">
        <v>-1063</v>
      </c>
      <c r="F10" s="44">
        <v>-289</v>
      </c>
      <c r="G10" s="44">
        <v>-254</v>
      </c>
      <c r="H10" s="44">
        <v>-269</v>
      </c>
      <c r="I10" s="131">
        <v>-252</v>
      </c>
      <c r="K10" s="144"/>
      <c r="P10" s="98"/>
      <c r="Q10" s="98"/>
      <c r="R10" s="98"/>
      <c r="S10" s="98"/>
      <c r="T10" s="146"/>
      <c r="U10" s="98"/>
      <c r="V10" s="98"/>
      <c r="W10" s="98"/>
      <c r="X10" s="98"/>
      <c r="Y10" s="147"/>
      <c r="Z10" s="144"/>
      <c r="AA10" s="144"/>
      <c r="AB10" s="144"/>
    </row>
    <row r="11" spans="2:28" ht="12.75" customHeight="1">
      <c r="B11" s="37" t="s">
        <v>206</v>
      </c>
      <c r="C11" s="131">
        <v>-107</v>
      </c>
      <c r="E11" s="44">
        <v>-380</v>
      </c>
      <c r="F11" s="44">
        <v>-126</v>
      </c>
      <c r="G11" s="44">
        <v>-77</v>
      </c>
      <c r="H11" s="44">
        <v>-70</v>
      </c>
      <c r="I11" s="131">
        <v>-106.9</v>
      </c>
      <c r="K11" s="144"/>
      <c r="P11" s="98"/>
      <c r="Q11" s="98"/>
      <c r="R11" s="98"/>
      <c r="S11" s="98"/>
      <c r="T11" s="98"/>
      <c r="U11" s="98"/>
      <c r="V11" s="98"/>
      <c r="W11" s="98"/>
      <c r="X11" s="98"/>
      <c r="Y11" s="147"/>
      <c r="Z11" s="144"/>
      <c r="AA11" s="144"/>
      <c r="AB11" s="144"/>
    </row>
    <row r="12" spans="2:28" ht="12.75" customHeight="1">
      <c r="B12" s="37" t="s">
        <v>207</v>
      </c>
      <c r="C12" s="131">
        <v>-190</v>
      </c>
      <c r="E12" s="44">
        <v>-867</v>
      </c>
      <c r="F12" s="44">
        <v>-280</v>
      </c>
      <c r="G12" s="44">
        <v>-190</v>
      </c>
      <c r="H12" s="44">
        <v>-205</v>
      </c>
      <c r="I12" s="131">
        <v>-192.2</v>
      </c>
      <c r="K12" s="144"/>
      <c r="P12" s="98"/>
      <c r="Q12" s="98"/>
      <c r="R12" s="98"/>
      <c r="S12" s="98"/>
      <c r="T12" s="98"/>
      <c r="U12" s="98"/>
      <c r="V12" s="98"/>
      <c r="W12" s="98"/>
      <c r="X12" s="98"/>
      <c r="Y12" s="147"/>
      <c r="Z12" s="144"/>
      <c r="AA12" s="144"/>
      <c r="AB12" s="144"/>
    </row>
    <row r="13" spans="2:28" ht="12.75" customHeight="1">
      <c r="B13" s="37" t="s">
        <v>208</v>
      </c>
      <c r="C13" s="131">
        <v>-137</v>
      </c>
      <c r="E13" s="44">
        <v>-667</v>
      </c>
      <c r="F13" s="44">
        <v>-201</v>
      </c>
      <c r="G13" s="44">
        <v>-164</v>
      </c>
      <c r="H13" s="44">
        <v>-169</v>
      </c>
      <c r="I13" s="131">
        <v>-132.6</v>
      </c>
      <c r="K13" s="144"/>
      <c r="P13" s="98"/>
      <c r="Q13" s="98"/>
      <c r="R13" s="98"/>
      <c r="S13" s="98"/>
      <c r="T13" s="98"/>
      <c r="U13" s="98"/>
      <c r="V13" s="98"/>
      <c r="W13" s="98"/>
      <c r="X13" s="98"/>
      <c r="Y13" s="147"/>
      <c r="Z13" s="144"/>
      <c r="AA13" s="144"/>
      <c r="AB13" s="144"/>
    </row>
    <row r="14" spans="2:28" ht="12.75" customHeight="1">
      <c r="B14" s="37" t="s">
        <v>71</v>
      </c>
      <c r="C14" s="131">
        <v>-59</v>
      </c>
      <c r="E14" s="44">
        <v>-261</v>
      </c>
      <c r="F14" s="44">
        <v>-56</v>
      </c>
      <c r="G14" s="44">
        <v>-67</v>
      </c>
      <c r="H14" s="44">
        <v>-71</v>
      </c>
      <c r="I14" s="131">
        <v>-67.2</v>
      </c>
      <c r="K14" s="144"/>
      <c r="P14" s="98"/>
      <c r="Q14" s="98"/>
      <c r="R14" s="98"/>
      <c r="S14" s="98"/>
      <c r="T14" s="98"/>
      <c r="U14" s="98"/>
      <c r="V14" s="98"/>
      <c r="W14" s="98"/>
      <c r="X14" s="98"/>
      <c r="Y14" s="147"/>
      <c r="Z14" s="144"/>
      <c r="AA14" s="144"/>
      <c r="AB14" s="144"/>
    </row>
    <row r="15" spans="2:28" ht="12.75" customHeight="1">
      <c r="B15" s="37" t="s">
        <v>76</v>
      </c>
      <c r="C15" s="131">
        <v>4</v>
      </c>
      <c r="E15" s="44">
        <v>-484</v>
      </c>
      <c r="F15" s="44">
        <v>-385</v>
      </c>
      <c r="G15" s="44">
        <v>-34</v>
      </c>
      <c r="H15" s="44">
        <v>-61</v>
      </c>
      <c r="I15" s="131">
        <v>-3.6</v>
      </c>
      <c r="K15" s="144"/>
      <c r="P15" s="98"/>
      <c r="Q15" s="98"/>
      <c r="R15" s="98"/>
      <c r="S15" s="98"/>
      <c r="T15" s="98"/>
      <c r="U15" s="98"/>
      <c r="V15" s="98"/>
      <c r="W15" s="98"/>
      <c r="X15" s="98"/>
      <c r="Y15" s="147"/>
      <c r="Z15" s="144"/>
      <c r="AA15" s="144"/>
      <c r="AB15" s="144"/>
    </row>
    <row r="16" spans="2:28" ht="12.75" customHeight="1">
      <c r="B16" s="37" t="s">
        <v>209</v>
      </c>
      <c r="C16" s="131">
        <v>120</v>
      </c>
      <c r="E16" s="44">
        <v>505</v>
      </c>
      <c r="F16" s="44">
        <v>132</v>
      </c>
      <c r="G16" s="44">
        <v>133</v>
      </c>
      <c r="H16" s="44">
        <v>110</v>
      </c>
      <c r="I16" s="131">
        <v>129.8</v>
      </c>
      <c r="K16" s="144"/>
      <c r="P16" s="98"/>
      <c r="Q16" s="98"/>
      <c r="R16" s="98"/>
      <c r="S16" s="98"/>
      <c r="T16" s="98"/>
      <c r="U16" s="98"/>
      <c r="V16" s="98"/>
      <c r="W16" s="98"/>
      <c r="X16" s="98"/>
      <c r="Y16" s="147"/>
      <c r="Z16" s="144"/>
      <c r="AA16" s="144"/>
      <c r="AB16" s="144"/>
    </row>
    <row r="17" spans="2:28" ht="12.75" customHeight="1">
      <c r="B17" s="37" t="s">
        <v>210</v>
      </c>
      <c r="C17" s="131">
        <v>-46</v>
      </c>
      <c r="E17" s="44">
        <v>-498</v>
      </c>
      <c r="F17" s="44">
        <v>-164</v>
      </c>
      <c r="G17" s="44">
        <v>-79</v>
      </c>
      <c r="H17" s="44">
        <v>-28</v>
      </c>
      <c r="I17" s="131">
        <v>-226.2</v>
      </c>
      <c r="K17" s="144"/>
      <c r="P17" s="98"/>
      <c r="Q17" s="98"/>
      <c r="R17" s="98"/>
      <c r="S17" s="98"/>
      <c r="T17" s="98"/>
      <c r="U17" s="98"/>
      <c r="V17" s="98"/>
      <c r="W17" s="98"/>
      <c r="X17" s="98"/>
      <c r="Y17" s="147"/>
      <c r="Z17" s="144"/>
      <c r="AA17" s="144"/>
      <c r="AB17" s="144"/>
    </row>
    <row r="18" spans="2:28" ht="13.5" customHeight="1" thickBot="1">
      <c r="B18" s="77" t="s">
        <v>211</v>
      </c>
      <c r="C18" s="132">
        <v>-693</v>
      </c>
      <c r="E18" s="80">
        <v>-3715</v>
      </c>
      <c r="F18" s="80">
        <v>-1369</v>
      </c>
      <c r="G18" s="80">
        <v>-732</v>
      </c>
      <c r="H18" s="80">
        <v>-763</v>
      </c>
      <c r="I18" s="132">
        <v>-851</v>
      </c>
      <c r="K18" s="144"/>
      <c r="P18" s="98"/>
      <c r="Q18" s="98"/>
      <c r="R18" s="98"/>
      <c r="S18" s="98"/>
      <c r="T18" s="98"/>
      <c r="U18" s="98"/>
      <c r="V18" s="98"/>
      <c r="W18" s="98"/>
      <c r="X18" s="98"/>
      <c r="Y18" s="147"/>
      <c r="Z18" s="144"/>
      <c r="AA18" s="144"/>
      <c r="AB18" s="144"/>
    </row>
    <row r="19" spans="2:28" ht="13.5" customHeight="1" thickBot="1">
      <c r="B19" s="77" t="s">
        <v>77</v>
      </c>
      <c r="C19" s="133">
        <v>1297</v>
      </c>
      <c r="D19" s="148"/>
      <c r="E19" s="128">
        <v>5019</v>
      </c>
      <c r="F19" s="128">
        <v>1076</v>
      </c>
      <c r="G19" s="128">
        <v>1376</v>
      </c>
      <c r="H19" s="128">
        <v>1187</v>
      </c>
      <c r="I19" s="133">
        <v>1380</v>
      </c>
      <c r="J19" s="148"/>
      <c r="K19" s="144"/>
      <c r="AB19" s="144"/>
    </row>
    <row r="20" spans="2:28" ht="13.5" customHeight="1" thickBot="1">
      <c r="B20" s="77" t="s">
        <v>79</v>
      </c>
      <c r="C20" s="133">
        <v>1019</v>
      </c>
      <c r="D20" s="149"/>
      <c r="E20" s="128">
        <v>3956</v>
      </c>
      <c r="F20" s="128">
        <v>787</v>
      </c>
      <c r="G20" s="128">
        <v>1123</v>
      </c>
      <c r="H20" s="128">
        <v>918</v>
      </c>
      <c r="I20" s="133">
        <v>1128</v>
      </c>
      <c r="J20" s="149"/>
      <c r="K20" s="144"/>
      <c r="L20" s="144"/>
      <c r="M20" s="144"/>
      <c r="N20" s="144"/>
      <c r="O20" s="144"/>
      <c r="AA20" s="144"/>
      <c r="AB20" s="144"/>
    </row>
    <row r="21" spans="3:28" ht="12.75" customHeight="1">
      <c r="C21" s="151"/>
      <c r="D21" s="144"/>
      <c r="E21" s="150"/>
      <c r="F21" s="150"/>
      <c r="G21" s="150"/>
      <c r="H21" s="150"/>
      <c r="I21" s="151"/>
      <c r="J21" s="144"/>
      <c r="K21" s="144"/>
      <c r="L21" s="144"/>
      <c r="M21" s="144"/>
      <c r="N21" s="144"/>
      <c r="O21" s="144"/>
      <c r="AA21" s="144"/>
      <c r="AB21" s="144"/>
    </row>
    <row r="22" spans="2:28" ht="12.75" customHeight="1">
      <c r="B22" s="136" t="s">
        <v>217</v>
      </c>
      <c r="C22" s="131"/>
      <c r="D22" s="144"/>
      <c r="E22" s="43">
        <v>13132</v>
      </c>
      <c r="F22" s="119"/>
      <c r="G22" s="119"/>
      <c r="H22" s="150"/>
      <c r="I22" s="131"/>
      <c r="J22" s="144"/>
      <c r="K22" s="144"/>
      <c r="L22" s="144"/>
      <c r="M22" s="144"/>
      <c r="N22" s="144"/>
      <c r="O22" s="144"/>
      <c r="AA22" s="144"/>
      <c r="AB22" s="144"/>
    </row>
    <row r="23" spans="2:28" ht="12.75" customHeight="1">
      <c r="B23" s="136" t="s">
        <v>32</v>
      </c>
      <c r="C23" s="131"/>
      <c r="D23" s="144"/>
      <c r="E23" s="43">
        <v>8422</v>
      </c>
      <c r="F23" s="119"/>
      <c r="G23" s="119"/>
      <c r="H23" s="150"/>
      <c r="I23" s="131"/>
      <c r="J23" s="144"/>
      <c r="K23" s="144"/>
      <c r="L23" s="144"/>
      <c r="M23" s="144"/>
      <c r="N23" s="144"/>
      <c r="O23" s="144"/>
      <c r="AA23" s="144"/>
      <c r="AB23" s="144"/>
    </row>
    <row r="24" spans="2:28" ht="12.75" customHeight="1">
      <c r="B24" s="136" t="s">
        <v>43</v>
      </c>
      <c r="C24" s="131"/>
      <c r="D24" s="149"/>
      <c r="E24" s="43">
        <v>4083</v>
      </c>
      <c r="F24" s="119"/>
      <c r="G24" s="119"/>
      <c r="H24" s="150"/>
      <c r="I24" s="131"/>
      <c r="J24" s="149"/>
      <c r="K24" s="144"/>
      <c r="L24" s="144"/>
      <c r="M24" s="144"/>
      <c r="N24" s="144"/>
      <c r="O24" s="144"/>
      <c r="AA24" s="144"/>
      <c r="AB24" s="144"/>
    </row>
    <row r="25" spans="2:28" s="152" customFormat="1" ht="15.75" customHeight="1">
      <c r="B25" s="119"/>
      <c r="C25" s="119"/>
      <c r="K25" s="153"/>
      <c r="L25" s="153"/>
      <c r="M25" s="153"/>
      <c r="N25" s="153"/>
      <c r="O25" s="153"/>
      <c r="AA25" s="153"/>
      <c r="AB25" s="153"/>
    </row>
    <row r="26" spans="2:28" ht="15.75" customHeight="1">
      <c r="B26" s="154"/>
      <c r="C26" s="154"/>
      <c r="E26" s="156"/>
      <c r="F26" s="156"/>
      <c r="G26" s="155"/>
      <c r="H26" s="156"/>
      <c r="I26" s="156"/>
      <c r="K26" s="144"/>
      <c r="L26" s="144"/>
      <c r="M26" s="144"/>
      <c r="N26" s="144"/>
      <c r="O26" s="144"/>
      <c r="AA26" s="144"/>
      <c r="AB26" s="144"/>
    </row>
    <row r="27" spans="2:28" ht="15.75" customHeight="1">
      <c r="B27" s="154"/>
      <c r="C27" s="154"/>
      <c r="E27" s="157"/>
      <c r="F27" s="157"/>
      <c r="G27" s="157"/>
      <c r="H27" s="157"/>
      <c r="I27" s="157"/>
      <c r="K27" s="144"/>
      <c r="L27" s="144"/>
      <c r="M27" s="144"/>
      <c r="N27" s="144"/>
      <c r="O27" s="144"/>
      <c r="AA27" s="144"/>
      <c r="AB27" s="144"/>
    </row>
    <row r="28" spans="2:28" ht="15.75" customHeight="1">
      <c r="B28" s="119"/>
      <c r="C28" s="119"/>
      <c r="E28" s="207"/>
      <c r="F28" s="207"/>
      <c r="G28" s="158"/>
      <c r="H28" s="154"/>
      <c r="I28" s="154"/>
      <c r="K28" s="144"/>
      <c r="L28" s="144"/>
      <c r="M28" s="144"/>
      <c r="N28" s="144"/>
      <c r="O28" s="144"/>
      <c r="AA28" s="144"/>
      <c r="AB28" s="144"/>
    </row>
    <row r="29" spans="2:28" ht="15.75" customHeight="1">
      <c r="B29" s="152"/>
      <c r="C29" s="152"/>
      <c r="E29" s="152"/>
      <c r="F29" s="152"/>
      <c r="G29" s="152"/>
      <c r="H29" s="152"/>
      <c r="I29" s="152"/>
      <c r="K29" s="144"/>
      <c r="L29" s="144"/>
      <c r="M29" s="144"/>
      <c r="N29" s="144"/>
      <c r="O29" s="144"/>
      <c r="AA29" s="144"/>
      <c r="AB29" s="144"/>
    </row>
    <row r="30" spans="2:28" ht="15.75" customHeight="1">
      <c r="B30" s="152"/>
      <c r="C30" s="153"/>
      <c r="E30" s="152"/>
      <c r="F30" s="152"/>
      <c r="G30" s="152"/>
      <c r="H30" s="152"/>
      <c r="I30" s="152"/>
      <c r="K30" s="144"/>
      <c r="L30" s="144"/>
      <c r="M30" s="144"/>
      <c r="N30" s="144"/>
      <c r="O30" s="144"/>
      <c r="AA30" s="144"/>
      <c r="AB30" s="144"/>
    </row>
    <row r="31" spans="2:28" ht="15.75" customHeight="1">
      <c r="B31" s="152"/>
      <c r="C31" s="152"/>
      <c r="E31" s="152"/>
      <c r="F31" s="152"/>
      <c r="G31" s="152"/>
      <c r="H31" s="152"/>
      <c r="I31" s="152"/>
      <c r="K31" s="144"/>
      <c r="L31" s="144"/>
      <c r="M31" s="144"/>
      <c r="N31" s="144"/>
      <c r="O31" s="144"/>
      <c r="AA31" s="144"/>
      <c r="AB31" s="144"/>
    </row>
    <row r="32" spans="2:28" ht="15.75" customHeight="1">
      <c r="B32" s="152"/>
      <c r="C32" s="152"/>
      <c r="E32" s="152"/>
      <c r="F32" s="152"/>
      <c r="G32" s="152"/>
      <c r="H32" s="152"/>
      <c r="I32" s="152"/>
      <c r="K32" s="144"/>
      <c r="L32" s="144"/>
      <c r="M32" s="144"/>
      <c r="N32" s="144"/>
      <c r="O32" s="144"/>
      <c r="AA32" s="144"/>
      <c r="AB32" s="144"/>
    </row>
    <row r="33" spans="2:28" ht="15.75" customHeight="1">
      <c r="B33" s="152"/>
      <c r="C33" s="152"/>
      <c r="E33" s="152"/>
      <c r="F33" s="152"/>
      <c r="G33" s="152"/>
      <c r="H33" s="152"/>
      <c r="I33" s="152"/>
      <c r="K33" s="144"/>
      <c r="L33" s="144"/>
      <c r="M33" s="144"/>
      <c r="N33" s="144"/>
      <c r="O33" s="144"/>
      <c r="AA33" s="144"/>
      <c r="AB33" s="144"/>
    </row>
    <row r="34" spans="1:28" s="152" customFormat="1" ht="15.75" customHeight="1">
      <c r="A34" s="136"/>
      <c r="B34" s="159"/>
      <c r="C34" s="159"/>
      <c r="E34" s="153"/>
      <c r="F34" s="153"/>
      <c r="G34" s="153"/>
      <c r="H34" s="153"/>
      <c r="I34" s="153"/>
      <c r="K34" s="153"/>
      <c r="L34" s="153"/>
      <c r="M34" s="153"/>
      <c r="N34" s="153"/>
      <c r="O34" s="153"/>
      <c r="AA34" s="153"/>
      <c r="AB34" s="153"/>
    </row>
    <row r="35" spans="1:28" s="152" customFormat="1" ht="15.75" customHeight="1">
      <c r="A35" s="136"/>
      <c r="B35" s="159"/>
      <c r="C35" s="159"/>
      <c r="E35" s="160"/>
      <c r="F35" s="160"/>
      <c r="G35" s="160"/>
      <c r="H35" s="160"/>
      <c r="I35" s="160"/>
      <c r="K35" s="153"/>
      <c r="L35" s="153"/>
      <c r="M35" s="153"/>
      <c r="N35" s="153"/>
      <c r="O35" s="153"/>
      <c r="AA35" s="153"/>
      <c r="AB35" s="153"/>
    </row>
    <row r="36" s="152" customFormat="1" ht="12.75">
      <c r="A36" s="136"/>
    </row>
    <row r="37" s="152" customFormat="1" ht="12.75">
      <c r="A37" s="136"/>
    </row>
    <row r="38" s="152" customFormat="1" ht="12.75">
      <c r="A38" s="136"/>
    </row>
    <row r="39" s="152" customFormat="1" ht="12.75">
      <c r="A39" s="136"/>
    </row>
    <row r="40" s="152" customFormat="1" ht="12.75">
      <c r="A40" s="136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B62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421875" style="1" customWidth="1"/>
    <col min="4" max="19" width="17.7109375" style="1" customWidth="1"/>
    <col min="20" max="24" width="17.7109375" style="1" hidden="1" customWidth="1"/>
    <col min="25" max="16384" width="9.140625" style="1" customWidth="1"/>
  </cols>
  <sheetData>
    <row r="1" spans="2:3" ht="23.25" customHeight="1">
      <c r="B1" s="32" t="s">
        <v>62</v>
      </c>
      <c r="C1" s="32"/>
    </row>
    <row r="2" spans="2:9" ht="15.75" customHeight="1">
      <c r="B2" s="33"/>
      <c r="C2" s="33"/>
      <c r="E2" s="34"/>
      <c r="F2" s="34"/>
      <c r="G2" s="34"/>
      <c r="H2" s="34"/>
      <c r="I2" s="34"/>
    </row>
    <row r="3" spans="2:3" ht="12.75">
      <c r="B3" s="2"/>
      <c r="C3" s="2"/>
    </row>
    <row r="4" spans="2:15" ht="75.75" customHeight="1">
      <c r="B4" s="72" t="s">
        <v>56</v>
      </c>
      <c r="C4" s="137" t="s">
        <v>276</v>
      </c>
      <c r="D4" s="3"/>
      <c r="E4" s="116" t="s">
        <v>45</v>
      </c>
      <c r="F4" s="116" t="s">
        <v>46</v>
      </c>
      <c r="G4" s="116" t="s">
        <v>41</v>
      </c>
      <c r="H4" s="116" t="s">
        <v>39</v>
      </c>
      <c r="I4" s="137" t="s">
        <v>38</v>
      </c>
      <c r="J4" s="3"/>
      <c r="K4" s="3"/>
      <c r="L4" s="3"/>
      <c r="M4" s="3"/>
      <c r="N4" s="3"/>
      <c r="O4" s="3"/>
    </row>
    <row r="5" spans="2:15" ht="12" customHeight="1">
      <c r="B5" s="70"/>
      <c r="C5" s="107" t="s">
        <v>44</v>
      </c>
      <c r="D5" s="3"/>
      <c r="E5" s="105" t="s">
        <v>44</v>
      </c>
      <c r="F5" s="105" t="s">
        <v>44</v>
      </c>
      <c r="G5" s="105" t="s">
        <v>44</v>
      </c>
      <c r="H5" s="105" t="s">
        <v>44</v>
      </c>
      <c r="I5" s="107" t="s">
        <v>44</v>
      </c>
      <c r="J5" s="3"/>
      <c r="K5" s="3"/>
      <c r="L5" s="3"/>
      <c r="M5" s="3"/>
      <c r="N5" s="3"/>
      <c r="O5" s="3"/>
    </row>
    <row r="6" spans="2:15" ht="12" customHeight="1" thickBot="1">
      <c r="B6" s="108"/>
      <c r="C6" s="110"/>
      <c r="D6" s="101"/>
      <c r="E6" s="111"/>
      <c r="F6" s="111"/>
      <c r="G6" s="111"/>
      <c r="H6" s="111"/>
      <c r="I6" s="110"/>
      <c r="J6" s="101"/>
      <c r="K6" s="3"/>
      <c r="L6" s="3"/>
      <c r="M6" s="3"/>
      <c r="N6" s="3"/>
      <c r="O6" s="3"/>
    </row>
    <row r="7" spans="2:11" ht="12.75" customHeight="1">
      <c r="B7" s="37" t="s">
        <v>203</v>
      </c>
      <c r="C7" s="40">
        <v>11538</v>
      </c>
      <c r="D7" s="67"/>
      <c r="E7" s="44">
        <v>31038</v>
      </c>
      <c r="F7" s="44">
        <v>9988</v>
      </c>
      <c r="G7" s="44">
        <f>'[1]Segmenty działalności Q'!$D8</f>
        <v>5522</v>
      </c>
      <c r="H7" s="44">
        <v>5515</v>
      </c>
      <c r="I7" s="40">
        <v>10013</v>
      </c>
      <c r="J7" s="67"/>
      <c r="K7" s="3"/>
    </row>
    <row r="8" spans="2:28" ht="12.75" customHeight="1">
      <c r="B8" s="37" t="s">
        <v>216</v>
      </c>
      <c r="C8" s="40">
        <v>155</v>
      </c>
      <c r="D8" s="100"/>
      <c r="E8" s="44">
        <v>666</v>
      </c>
      <c r="F8" s="44">
        <v>394</v>
      </c>
      <c r="G8" s="44">
        <f>'[1]Segmenty działalności Q'!$D9</f>
        <v>30</v>
      </c>
      <c r="H8" s="44">
        <v>46</v>
      </c>
      <c r="I8" s="40">
        <v>196</v>
      </c>
      <c r="J8" s="100"/>
      <c r="K8" s="3"/>
      <c r="L8" s="3"/>
      <c r="M8" s="3"/>
      <c r="N8" s="3"/>
      <c r="O8" s="3"/>
      <c r="AB8" s="3"/>
    </row>
    <row r="9" spans="2:28" ht="13.5" customHeight="1" thickBot="1">
      <c r="B9" s="77" t="s">
        <v>205</v>
      </c>
      <c r="C9" s="78">
        <v>11693</v>
      </c>
      <c r="D9" s="103"/>
      <c r="E9" s="80">
        <v>31704</v>
      </c>
      <c r="F9" s="80">
        <v>10382</v>
      </c>
      <c r="G9" s="80">
        <f>'[1]Segmenty działalności Q'!$D10</f>
        <v>5552</v>
      </c>
      <c r="H9" s="80">
        <v>5561</v>
      </c>
      <c r="I9" s="78">
        <v>10209</v>
      </c>
      <c r="J9" s="104"/>
      <c r="K9" s="3"/>
      <c r="AB9" s="3"/>
    </row>
    <row r="10" spans="2:28" ht="12.75" customHeight="1">
      <c r="B10" s="37" t="s">
        <v>78</v>
      </c>
      <c r="C10" s="40">
        <v>-49.55</v>
      </c>
      <c r="D10" s="103"/>
      <c r="E10" s="44">
        <v>-189</v>
      </c>
      <c r="F10" s="44">
        <v>-48</v>
      </c>
      <c r="G10" s="44">
        <f>'[1]Segmenty działalności Q'!$D11</f>
        <v>-48</v>
      </c>
      <c r="H10" s="44">
        <v>-47</v>
      </c>
      <c r="I10" s="40">
        <v>-46</v>
      </c>
      <c r="J10" s="103"/>
      <c r="K10" s="3"/>
      <c r="AB10" s="3"/>
    </row>
    <row r="11" spans="2:28" ht="12.75" customHeight="1">
      <c r="B11" s="37" t="s">
        <v>206</v>
      </c>
      <c r="C11" s="40">
        <v>-11436.2</v>
      </c>
      <c r="D11" s="67"/>
      <c r="E11" s="44">
        <v>-30941</v>
      </c>
      <c r="F11" s="44">
        <v>-10137</v>
      </c>
      <c r="G11" s="44">
        <f>'[1]Segmenty działalności Q'!$D12</f>
        <v>-5558</v>
      </c>
      <c r="H11" s="44">
        <v>-5473</v>
      </c>
      <c r="I11" s="40">
        <v>-9772.3</v>
      </c>
      <c r="J11" s="67"/>
      <c r="K11" s="3"/>
      <c r="P11" s="4"/>
      <c r="Q11" s="4"/>
      <c r="R11" s="4"/>
      <c r="S11" s="4"/>
      <c r="T11" s="19"/>
      <c r="U11" s="4"/>
      <c r="V11" s="4"/>
      <c r="W11" s="4"/>
      <c r="X11" s="4"/>
      <c r="Y11" s="20"/>
      <c r="Z11" s="3"/>
      <c r="AA11" s="3"/>
      <c r="AB11" s="3"/>
    </row>
    <row r="12" spans="2:28" ht="12.75" customHeight="1">
      <c r="B12" s="37" t="s">
        <v>207</v>
      </c>
      <c r="C12" s="40">
        <v>-80.15</v>
      </c>
      <c r="D12" s="100"/>
      <c r="E12" s="44">
        <v>-384</v>
      </c>
      <c r="F12" s="44">
        <v>-139</v>
      </c>
      <c r="G12" s="44">
        <f>'[1]Segmenty działalności Q'!$D13</f>
        <v>-76</v>
      </c>
      <c r="H12" s="44">
        <v>-95</v>
      </c>
      <c r="I12" s="40">
        <v>-73.6</v>
      </c>
      <c r="J12" s="100"/>
      <c r="K12" s="3"/>
      <c r="L12" s="3"/>
      <c r="M12" s="3"/>
      <c r="N12" s="3"/>
      <c r="O12" s="3"/>
      <c r="AA12" s="3"/>
      <c r="AB12" s="3"/>
    </row>
    <row r="13" spans="2:28" ht="12.75" customHeight="1">
      <c r="B13" s="37" t="s">
        <v>208</v>
      </c>
      <c r="C13" s="40">
        <v>-180</v>
      </c>
      <c r="D13" s="67"/>
      <c r="E13" s="44">
        <v>-707</v>
      </c>
      <c r="F13" s="44">
        <v>-200</v>
      </c>
      <c r="G13" s="44">
        <f>'[1]Segmenty działalności Q'!$D14</f>
        <v>-169</v>
      </c>
      <c r="H13" s="44">
        <v>-200</v>
      </c>
      <c r="I13" s="40">
        <v>-139.2</v>
      </c>
      <c r="J13" s="67"/>
      <c r="K13" s="3"/>
      <c r="AA13" s="3"/>
      <c r="AB13" s="3"/>
    </row>
    <row r="14" spans="2:28" ht="12.75" customHeight="1">
      <c r="B14" s="37" t="s">
        <v>71</v>
      </c>
      <c r="C14" s="40">
        <v>-40.4</v>
      </c>
      <c r="D14" s="67"/>
      <c r="E14" s="44">
        <v>-143</v>
      </c>
      <c r="F14" s="44">
        <v>-34</v>
      </c>
      <c r="G14" s="44">
        <f>'[1]Segmenty działalności Q'!$D15</f>
        <v>-36</v>
      </c>
      <c r="H14" s="44">
        <v>-41</v>
      </c>
      <c r="I14" s="40">
        <v>-32.6</v>
      </c>
      <c r="J14" s="67"/>
      <c r="K14" s="3"/>
      <c r="AA14" s="3"/>
      <c r="AB14" s="3"/>
    </row>
    <row r="15" spans="2:28" ht="12.75" customHeight="1">
      <c r="B15" s="37" t="s">
        <v>76</v>
      </c>
      <c r="C15" s="40">
        <v>0</v>
      </c>
      <c r="D15" s="67"/>
      <c r="E15" s="46">
        <v>0</v>
      </c>
      <c r="F15" s="46">
        <v>0</v>
      </c>
      <c r="G15" s="46">
        <f>'[1]Segmenty działalności Q'!$D16</f>
        <v>0</v>
      </c>
      <c r="H15" s="46">
        <v>0</v>
      </c>
      <c r="I15" s="40">
        <v>0</v>
      </c>
      <c r="J15" s="67"/>
      <c r="K15" s="3"/>
      <c r="AA15" s="3"/>
      <c r="AB15" s="3"/>
    </row>
    <row r="16" spans="2:28" ht="12.75" customHeight="1">
      <c r="B16" s="37" t="s">
        <v>209</v>
      </c>
      <c r="C16" s="40">
        <v>4.61</v>
      </c>
      <c r="D16" s="67"/>
      <c r="E16" s="44">
        <v>29</v>
      </c>
      <c r="F16" s="44">
        <v>2</v>
      </c>
      <c r="G16" s="44">
        <f>'[1]Segmenty działalności Q'!$D17</f>
        <v>6</v>
      </c>
      <c r="H16" s="44">
        <v>15</v>
      </c>
      <c r="I16" s="40">
        <v>6.9</v>
      </c>
      <c r="J16" s="67"/>
      <c r="K16" s="3"/>
      <c r="AA16" s="3"/>
      <c r="AB16" s="3"/>
    </row>
    <row r="17" spans="2:28" ht="12.75" customHeight="1">
      <c r="B17" s="37" t="s">
        <v>210</v>
      </c>
      <c r="C17" s="40">
        <v>-31.9</v>
      </c>
      <c r="D17" s="100"/>
      <c r="E17" s="44">
        <v>-406</v>
      </c>
      <c r="F17" s="44">
        <v>-223</v>
      </c>
      <c r="G17" s="44">
        <f>'[1]Segmenty działalności Q'!$D18</f>
        <v>-188</v>
      </c>
      <c r="H17" s="44">
        <v>24</v>
      </c>
      <c r="I17" s="40">
        <v>-18.7</v>
      </c>
      <c r="J17" s="100"/>
      <c r="K17" s="3"/>
      <c r="L17" s="3"/>
      <c r="M17" s="3"/>
      <c r="N17" s="3"/>
      <c r="O17" s="3"/>
      <c r="AA17" s="3"/>
      <c r="AB17" s="3"/>
    </row>
    <row r="18" spans="2:28" ht="13.5" customHeight="1" thickBot="1">
      <c r="B18" s="77" t="s">
        <v>211</v>
      </c>
      <c r="C18" s="78">
        <v>-11814</v>
      </c>
      <c r="D18" s="100"/>
      <c r="E18" s="80">
        <v>-32741</v>
      </c>
      <c r="F18" s="80">
        <v>-10779</v>
      </c>
      <c r="G18" s="80">
        <f>'[1]Segmenty działalności Q'!$D19</f>
        <v>-6069</v>
      </c>
      <c r="H18" s="80">
        <v>-5817</v>
      </c>
      <c r="I18" s="78">
        <v>-10075.6</v>
      </c>
      <c r="J18" s="104"/>
      <c r="K18" s="3"/>
      <c r="L18" s="3"/>
      <c r="M18" s="3"/>
      <c r="N18" s="3"/>
      <c r="O18" s="3"/>
      <c r="AA18" s="3"/>
      <c r="AB18" s="3"/>
    </row>
    <row r="19" spans="2:28" ht="13.5" customHeight="1" thickBot="1">
      <c r="B19" s="77" t="s">
        <v>77</v>
      </c>
      <c r="C19" s="78">
        <v>-71</v>
      </c>
      <c r="D19" s="100"/>
      <c r="E19" s="80">
        <v>-848</v>
      </c>
      <c r="F19" s="80">
        <v>-349</v>
      </c>
      <c r="G19" s="80">
        <f>'[1]Segmenty działalności Q'!$D20</f>
        <v>-469</v>
      </c>
      <c r="H19" s="80">
        <v>-209</v>
      </c>
      <c r="I19" s="78">
        <v>179</v>
      </c>
      <c r="J19" s="104"/>
      <c r="K19" s="3"/>
      <c r="L19" s="3"/>
      <c r="M19" s="3"/>
      <c r="N19" s="3"/>
      <c r="O19" s="3"/>
      <c r="AA19" s="3"/>
      <c r="AB19" s="3"/>
    </row>
    <row r="20" spans="2:28" ht="13.5" customHeight="1" thickBot="1">
      <c r="B20" s="77" t="s">
        <v>79</v>
      </c>
      <c r="C20" s="78">
        <v>-121</v>
      </c>
      <c r="D20" s="104"/>
      <c r="E20" s="80">
        <v>-1037</v>
      </c>
      <c r="F20" s="80">
        <v>-397</v>
      </c>
      <c r="G20" s="80">
        <f>'[1]Segmenty działalności Q'!$D21</f>
        <v>-517</v>
      </c>
      <c r="H20" s="80">
        <v>-256</v>
      </c>
      <c r="I20" s="78">
        <v>133</v>
      </c>
      <c r="J20" s="104"/>
      <c r="K20" s="3"/>
      <c r="L20" s="3"/>
      <c r="M20" s="3"/>
      <c r="N20" s="3"/>
      <c r="O20" s="3"/>
      <c r="AA20" s="3"/>
      <c r="AB20" s="3"/>
    </row>
    <row r="21" spans="2:28" ht="15.75" customHeight="1">
      <c r="B21" s="65"/>
      <c r="C21" s="65"/>
      <c r="K21" s="3"/>
      <c r="L21" s="3"/>
      <c r="M21" s="3"/>
      <c r="N21" s="3"/>
      <c r="O21" s="3"/>
      <c r="AA21" s="3"/>
      <c r="AB21" s="3"/>
    </row>
    <row r="22" spans="2:18" ht="12.75">
      <c r="B22" s="3"/>
      <c r="C22" s="3"/>
      <c r="D22" s="3"/>
      <c r="E22" s="3"/>
      <c r="Q22" s="3"/>
      <c r="R22" s="3"/>
    </row>
    <row r="23" spans="2:18" ht="15.75" customHeight="1">
      <c r="B23" s="3"/>
      <c r="C23" s="3"/>
      <c r="D23" s="3"/>
      <c r="E23" s="3"/>
      <c r="Q23" s="3"/>
      <c r="R23" s="3"/>
    </row>
    <row r="24" spans="2:18" ht="15.75" customHeight="1">
      <c r="B24" s="3"/>
      <c r="C24" s="3"/>
      <c r="D24" s="3"/>
      <c r="E24" s="3"/>
      <c r="Q24" s="3"/>
      <c r="R24" s="3"/>
    </row>
    <row r="25" spans="2:18" ht="15.75" customHeight="1">
      <c r="B25" s="3"/>
      <c r="C25" s="3"/>
      <c r="D25" s="3"/>
      <c r="E25" s="3"/>
      <c r="Q25" s="3"/>
      <c r="R25" s="3"/>
    </row>
    <row r="26" spans="2:18" ht="15.75" customHeight="1">
      <c r="B26" s="3"/>
      <c r="C26" s="3"/>
      <c r="D26" s="3"/>
      <c r="E26" s="3"/>
      <c r="Q26" s="3"/>
      <c r="R26" s="3"/>
    </row>
    <row r="27" spans="2:18" ht="15.75" customHeight="1">
      <c r="B27" s="3"/>
      <c r="C27" s="3"/>
      <c r="D27" s="3"/>
      <c r="E27" s="3"/>
      <c r="Q27" s="3"/>
      <c r="R27" s="3"/>
    </row>
    <row r="28" spans="2:18" ht="15.75" customHeight="1">
      <c r="B28" s="3"/>
      <c r="C28" s="3"/>
      <c r="D28" s="3"/>
      <c r="E28" s="3"/>
      <c r="Q28" s="3"/>
      <c r="R28" s="3"/>
    </row>
    <row r="29" spans="17:18" ht="15.75" customHeight="1">
      <c r="Q29" s="3"/>
      <c r="R29" s="3"/>
    </row>
    <row r="30" spans="2:18" ht="15.75" customHeight="1">
      <c r="B30" s="3"/>
      <c r="C30" s="3"/>
      <c r="D30" s="3"/>
      <c r="E30" s="3"/>
      <c r="Q30" s="3"/>
      <c r="R30" s="3"/>
    </row>
    <row r="31" spans="17:18" ht="15.75" customHeight="1">
      <c r="Q31" s="3"/>
      <c r="R31" s="3"/>
    </row>
    <row r="59" spans="5:9" ht="12.75">
      <c r="E59" s="117"/>
      <c r="F59" s="117"/>
      <c r="H59" s="117"/>
      <c r="I59" s="117"/>
    </row>
    <row r="60" spans="5:9" ht="12.75">
      <c r="E60" s="117"/>
      <c r="F60" s="117"/>
      <c r="H60" s="117"/>
      <c r="I60" s="117"/>
    </row>
    <row r="61" spans="5:9" ht="12.75">
      <c r="E61" s="117"/>
      <c r="F61" s="117"/>
      <c r="H61" s="117"/>
      <c r="I61" s="117"/>
    </row>
    <row r="62" spans="5:9" ht="12.75">
      <c r="E62" s="117"/>
      <c r="F62" s="117"/>
      <c r="H62" s="117"/>
      <c r="I62" s="117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0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9" width="17.7109375" style="1" customWidth="1"/>
    <col min="20" max="24" width="17.7109375" style="1" hidden="1" customWidth="1"/>
    <col min="25" max="16384" width="9.140625" style="1" customWidth="1"/>
  </cols>
  <sheetData>
    <row r="1" spans="2:3" ht="23.25" customHeight="1">
      <c r="B1" s="32" t="s">
        <v>62</v>
      </c>
      <c r="C1" s="32"/>
    </row>
    <row r="2" spans="2:9" ht="15.75" customHeight="1">
      <c r="B2" s="33"/>
      <c r="C2" s="33"/>
      <c r="E2" s="34"/>
      <c r="F2" s="34"/>
      <c r="G2" s="34"/>
      <c r="H2" s="34"/>
      <c r="I2" s="34"/>
    </row>
    <row r="3" spans="2:3" ht="12.75">
      <c r="B3" s="2"/>
      <c r="C3" s="2"/>
    </row>
    <row r="4" spans="2:15" ht="75.75" customHeight="1">
      <c r="B4" s="72" t="s">
        <v>57</v>
      </c>
      <c r="C4" s="137" t="s">
        <v>276</v>
      </c>
      <c r="D4" s="3"/>
      <c r="E4" s="116" t="s">
        <v>45</v>
      </c>
      <c r="F4" s="116" t="s">
        <v>46</v>
      </c>
      <c r="G4" s="116" t="s">
        <v>41</v>
      </c>
      <c r="H4" s="116" t="s">
        <v>39</v>
      </c>
      <c r="I4" s="137" t="s">
        <v>38</v>
      </c>
      <c r="J4" s="3"/>
      <c r="K4" s="3"/>
      <c r="L4" s="3"/>
      <c r="M4" s="3"/>
      <c r="N4" s="3"/>
      <c r="O4" s="3"/>
    </row>
    <row r="5" spans="2:15" ht="12" customHeight="1">
      <c r="B5" s="70"/>
      <c r="C5" s="107" t="s">
        <v>44</v>
      </c>
      <c r="D5" s="3"/>
      <c r="E5" s="105" t="s">
        <v>44</v>
      </c>
      <c r="F5" s="105" t="s">
        <v>44</v>
      </c>
      <c r="G5" s="105" t="s">
        <v>44</v>
      </c>
      <c r="H5" s="105" t="s">
        <v>44</v>
      </c>
      <c r="I5" s="107" t="s">
        <v>44</v>
      </c>
      <c r="J5" s="3"/>
      <c r="K5" s="3"/>
      <c r="L5" s="3"/>
      <c r="M5" s="3"/>
      <c r="N5" s="3"/>
      <c r="O5" s="3"/>
    </row>
    <row r="6" spans="2:15" ht="12" customHeight="1" thickBot="1">
      <c r="B6" s="108"/>
      <c r="C6" s="109"/>
      <c r="D6" s="3"/>
      <c r="E6" s="111"/>
      <c r="F6" s="111"/>
      <c r="G6" s="111"/>
      <c r="H6" s="111"/>
      <c r="I6" s="109"/>
      <c r="J6" s="3"/>
      <c r="K6" s="3"/>
      <c r="L6" s="3"/>
      <c r="M6" s="3"/>
      <c r="N6" s="3"/>
      <c r="O6" s="3"/>
    </row>
    <row r="7" spans="2:11" ht="12.75" customHeight="1">
      <c r="B7" s="37" t="s">
        <v>203</v>
      </c>
      <c r="C7" s="131">
        <v>1378</v>
      </c>
      <c r="E7" s="44">
        <v>4604</v>
      </c>
      <c r="F7" s="44">
        <v>1174</v>
      </c>
      <c r="G7" s="44">
        <v>883</v>
      </c>
      <c r="H7" s="44">
        <v>1006</v>
      </c>
      <c r="I7" s="131">
        <v>1541</v>
      </c>
      <c r="K7" s="3"/>
    </row>
    <row r="8" spans="2:28" ht="12.75" customHeight="1">
      <c r="B8" s="37" t="s">
        <v>216</v>
      </c>
      <c r="C8" s="40">
        <v>10</v>
      </c>
      <c r="D8" s="3"/>
      <c r="E8" s="44">
        <v>323</v>
      </c>
      <c r="F8" s="44">
        <v>-18</v>
      </c>
      <c r="G8" s="44">
        <v>201</v>
      </c>
      <c r="H8" s="44">
        <v>131</v>
      </c>
      <c r="I8" s="40">
        <v>10</v>
      </c>
      <c r="J8" s="3"/>
      <c r="K8" s="3"/>
      <c r="L8" s="3"/>
      <c r="M8" s="3"/>
      <c r="N8" s="3"/>
      <c r="O8" s="3"/>
      <c r="AB8" s="3"/>
    </row>
    <row r="9" spans="2:28" ht="13.5" customHeight="1" thickBot="1">
      <c r="B9" s="77" t="s">
        <v>205</v>
      </c>
      <c r="C9" s="78">
        <v>1388</v>
      </c>
      <c r="E9" s="80">
        <v>4927</v>
      </c>
      <c r="F9" s="80">
        <v>1156</v>
      </c>
      <c r="G9" s="80">
        <v>1084</v>
      </c>
      <c r="H9" s="80">
        <v>1137</v>
      </c>
      <c r="I9" s="78">
        <v>1551</v>
      </c>
      <c r="K9" s="3"/>
      <c r="AB9" s="3"/>
    </row>
    <row r="10" spans="2:28" ht="12.75" customHeight="1">
      <c r="B10" s="37" t="s">
        <v>78</v>
      </c>
      <c r="C10" s="40">
        <v>-235</v>
      </c>
      <c r="E10" s="44">
        <v>-927</v>
      </c>
      <c r="F10" s="44">
        <v>-239</v>
      </c>
      <c r="G10" s="44">
        <v>-231</v>
      </c>
      <c r="H10" s="44">
        <v>-231</v>
      </c>
      <c r="I10" s="40">
        <v>-226</v>
      </c>
      <c r="K10" s="3"/>
      <c r="P10" s="4"/>
      <c r="Q10" s="4"/>
      <c r="R10" s="4"/>
      <c r="S10" s="4"/>
      <c r="T10" s="19"/>
      <c r="U10" s="4"/>
      <c r="V10" s="4"/>
      <c r="W10" s="4"/>
      <c r="X10" s="4"/>
      <c r="Y10" s="20"/>
      <c r="Z10" s="3"/>
      <c r="AA10" s="3"/>
      <c r="AB10" s="3"/>
    </row>
    <row r="11" spans="2:28" ht="12.75" customHeight="1">
      <c r="B11" s="37" t="s">
        <v>206</v>
      </c>
      <c r="C11" s="40">
        <v>-155</v>
      </c>
      <c r="E11" s="44">
        <v>-436</v>
      </c>
      <c r="F11" s="44">
        <v>-234</v>
      </c>
      <c r="G11" s="44">
        <v>-19</v>
      </c>
      <c r="H11" s="44">
        <v>4</v>
      </c>
      <c r="I11" s="40">
        <v>-187.5</v>
      </c>
      <c r="K11" s="3"/>
      <c r="P11" s="4"/>
      <c r="Q11" s="4"/>
      <c r="R11" s="4"/>
      <c r="S11" s="4"/>
      <c r="T11" s="4"/>
      <c r="U11" s="4"/>
      <c r="V11" s="4"/>
      <c r="W11" s="4"/>
      <c r="X11" s="4"/>
      <c r="Y11" s="20"/>
      <c r="Z11" s="3"/>
      <c r="AA11" s="3"/>
      <c r="AB11" s="3"/>
    </row>
    <row r="12" spans="2:28" ht="12.75" customHeight="1">
      <c r="B12" s="37" t="s">
        <v>207</v>
      </c>
      <c r="C12" s="40">
        <v>-328.7</v>
      </c>
      <c r="E12" s="44">
        <v>-1177</v>
      </c>
      <c r="F12" s="44">
        <v>-310</v>
      </c>
      <c r="G12" s="44">
        <v>-260</v>
      </c>
      <c r="H12" s="44">
        <v>-313</v>
      </c>
      <c r="I12" s="40">
        <v>-294.5</v>
      </c>
      <c r="K12" s="3"/>
      <c r="P12" s="4"/>
      <c r="Q12" s="4"/>
      <c r="R12" s="4"/>
      <c r="S12" s="4"/>
      <c r="T12" s="4"/>
      <c r="U12" s="4"/>
      <c r="V12" s="4"/>
      <c r="W12" s="4"/>
      <c r="X12" s="4"/>
      <c r="Y12" s="20"/>
      <c r="Z12" s="3"/>
      <c r="AA12" s="3"/>
      <c r="AB12" s="3"/>
    </row>
    <row r="13" spans="2:28" ht="12.75" customHeight="1">
      <c r="B13" s="37" t="s">
        <v>208</v>
      </c>
      <c r="C13" s="40">
        <v>-48.8</v>
      </c>
      <c r="E13" s="44">
        <v>-259</v>
      </c>
      <c r="F13" s="44">
        <v>-85</v>
      </c>
      <c r="G13" s="44">
        <v>-52</v>
      </c>
      <c r="H13" s="44">
        <v>-53</v>
      </c>
      <c r="I13" s="40">
        <v>-66.8</v>
      </c>
      <c r="K13" s="3"/>
      <c r="P13" s="4"/>
      <c r="Q13" s="4"/>
      <c r="R13" s="4"/>
      <c r="S13" s="4"/>
      <c r="T13" s="4"/>
      <c r="U13" s="4"/>
      <c r="V13" s="4"/>
      <c r="W13" s="4"/>
      <c r="X13" s="4"/>
      <c r="Y13" s="20"/>
      <c r="Z13" s="3"/>
      <c r="AA13" s="3"/>
      <c r="AB13" s="3"/>
    </row>
    <row r="14" spans="2:28" ht="12.75" customHeight="1">
      <c r="B14" s="37" t="s">
        <v>71</v>
      </c>
      <c r="C14" s="40">
        <v>-162</v>
      </c>
      <c r="E14" s="44">
        <v>-635</v>
      </c>
      <c r="F14" s="44">
        <v>-172</v>
      </c>
      <c r="G14" s="44">
        <v>-147</v>
      </c>
      <c r="H14" s="44">
        <v>-147</v>
      </c>
      <c r="I14" s="40">
        <v>-169.3</v>
      </c>
      <c r="K14" s="3"/>
      <c r="P14" s="4"/>
      <c r="Q14" s="4"/>
      <c r="R14" s="4"/>
      <c r="S14" s="4"/>
      <c r="T14" s="4"/>
      <c r="U14" s="4"/>
      <c r="V14" s="4"/>
      <c r="W14" s="4"/>
      <c r="X14" s="4"/>
      <c r="Y14" s="20"/>
      <c r="Z14" s="3"/>
      <c r="AA14" s="3"/>
      <c r="AB14" s="3"/>
    </row>
    <row r="15" spans="2:28" ht="12.75" customHeight="1">
      <c r="B15" s="37" t="s">
        <v>76</v>
      </c>
      <c r="C15" s="40">
        <v>1.2</v>
      </c>
      <c r="E15" s="44">
        <v>-2</v>
      </c>
      <c r="F15" s="44">
        <v>-3</v>
      </c>
      <c r="G15" s="44">
        <v>0</v>
      </c>
      <c r="H15" s="44">
        <v>1</v>
      </c>
      <c r="I15" s="41">
        <v>-0.3</v>
      </c>
      <c r="K15" s="3"/>
      <c r="P15" s="4"/>
      <c r="Q15" s="4"/>
      <c r="R15" s="4"/>
      <c r="S15" s="4"/>
      <c r="T15" s="4"/>
      <c r="U15" s="4"/>
      <c r="V15" s="4"/>
      <c r="W15" s="4"/>
      <c r="X15" s="4"/>
      <c r="Y15" s="20"/>
      <c r="Z15" s="3"/>
      <c r="AA15" s="3"/>
      <c r="AB15" s="3"/>
    </row>
    <row r="16" spans="2:28" ht="12.75" customHeight="1">
      <c r="B16" s="37" t="s">
        <v>209</v>
      </c>
      <c r="C16" s="40">
        <v>71.8</v>
      </c>
      <c r="E16" s="44">
        <v>288</v>
      </c>
      <c r="F16" s="44">
        <v>87</v>
      </c>
      <c r="G16" s="44">
        <v>65</v>
      </c>
      <c r="H16" s="44">
        <v>76</v>
      </c>
      <c r="I16" s="40">
        <v>59.4</v>
      </c>
      <c r="K16" s="3"/>
      <c r="P16" s="4"/>
      <c r="Q16" s="4"/>
      <c r="R16" s="4"/>
      <c r="S16" s="4"/>
      <c r="T16" s="4"/>
      <c r="U16" s="4"/>
      <c r="V16" s="4"/>
      <c r="W16" s="4"/>
      <c r="X16" s="4"/>
      <c r="Y16" s="20"/>
      <c r="Z16" s="3"/>
      <c r="AA16" s="3"/>
      <c r="AB16" s="3"/>
    </row>
    <row r="17" spans="2:28" ht="12.75" customHeight="1">
      <c r="B17" s="37" t="s">
        <v>210</v>
      </c>
      <c r="C17" s="40">
        <v>-186.6</v>
      </c>
      <c r="E17" s="44">
        <v>-321</v>
      </c>
      <c r="F17" s="44">
        <v>-17</v>
      </c>
      <c r="G17" s="44">
        <v>-92</v>
      </c>
      <c r="H17" s="44">
        <v>-83</v>
      </c>
      <c r="I17" s="40">
        <v>-128.7</v>
      </c>
      <c r="K17" s="3"/>
      <c r="P17" s="4"/>
      <c r="Q17" s="4"/>
      <c r="R17" s="4"/>
      <c r="S17" s="4"/>
      <c r="T17" s="4"/>
      <c r="U17" s="4"/>
      <c r="V17" s="4"/>
      <c r="W17" s="4"/>
      <c r="X17" s="4"/>
      <c r="Y17" s="20"/>
      <c r="Z17" s="3"/>
      <c r="AA17" s="3"/>
      <c r="AB17" s="3"/>
    </row>
    <row r="18" spans="2:28" ht="13.5" customHeight="1" thickBot="1">
      <c r="B18" s="77" t="s">
        <v>211</v>
      </c>
      <c r="C18" s="78">
        <v>-1043</v>
      </c>
      <c r="E18" s="80">
        <v>-3469</v>
      </c>
      <c r="F18" s="80">
        <v>-973</v>
      </c>
      <c r="G18" s="80">
        <v>-736</v>
      </c>
      <c r="H18" s="80">
        <v>-746</v>
      </c>
      <c r="I18" s="78">
        <v>-1013.7</v>
      </c>
      <c r="K18" s="3"/>
      <c r="P18" s="4"/>
      <c r="Q18" s="4"/>
      <c r="R18" s="4"/>
      <c r="S18" s="4"/>
      <c r="T18" s="4"/>
      <c r="U18" s="4"/>
      <c r="V18" s="4"/>
      <c r="W18" s="4"/>
      <c r="X18" s="4"/>
      <c r="Y18" s="20"/>
      <c r="Z18" s="3"/>
      <c r="AA18" s="3"/>
      <c r="AB18" s="3"/>
    </row>
    <row r="19" spans="2:28" ht="13.5" customHeight="1" thickBot="1">
      <c r="B19" s="77" t="s">
        <v>77</v>
      </c>
      <c r="C19" s="78">
        <v>580</v>
      </c>
      <c r="D19" s="103"/>
      <c r="E19" s="80">
        <v>2385</v>
      </c>
      <c r="F19" s="80">
        <v>422</v>
      </c>
      <c r="G19" s="80">
        <v>579</v>
      </c>
      <c r="H19" s="80">
        <v>622</v>
      </c>
      <c r="I19" s="78">
        <v>763</v>
      </c>
      <c r="J19" s="103"/>
      <c r="K19" s="3"/>
      <c r="AB19" s="3"/>
    </row>
    <row r="20" spans="2:28" ht="13.5" customHeight="1" thickBot="1">
      <c r="B20" s="77" t="s">
        <v>79</v>
      </c>
      <c r="C20" s="78">
        <v>345</v>
      </c>
      <c r="D20" s="3"/>
      <c r="E20" s="80">
        <v>1458</v>
      </c>
      <c r="F20" s="80">
        <v>183</v>
      </c>
      <c r="G20" s="80">
        <v>347</v>
      </c>
      <c r="H20" s="80">
        <v>391</v>
      </c>
      <c r="I20" s="78">
        <v>537</v>
      </c>
      <c r="J20" s="3"/>
      <c r="K20" s="3"/>
      <c r="L20" s="3"/>
      <c r="M20" s="3"/>
      <c r="N20" s="3"/>
      <c r="O20" s="3"/>
      <c r="AA20" s="3"/>
      <c r="AB20" s="3"/>
    </row>
    <row r="21" spans="2:28" ht="12.75" customHeight="1">
      <c r="B21" s="50"/>
      <c r="C21" s="40"/>
      <c r="D21" s="3"/>
      <c r="E21" s="44"/>
      <c r="F21" s="44"/>
      <c r="G21" s="44"/>
      <c r="H21" s="44"/>
      <c r="I21" s="40"/>
      <c r="J21" s="3"/>
      <c r="K21" s="3"/>
      <c r="L21" s="3"/>
      <c r="M21" s="3"/>
      <c r="N21" s="3"/>
      <c r="O21" s="3"/>
      <c r="AA21" s="3"/>
      <c r="AB21" s="3"/>
    </row>
    <row r="22" spans="2:28" ht="12.75" customHeight="1">
      <c r="B22" s="37" t="s">
        <v>302</v>
      </c>
      <c r="C22" s="40">
        <v>-131</v>
      </c>
      <c r="D22" s="3"/>
      <c r="E22" s="44">
        <v>-57</v>
      </c>
      <c r="F22" s="44">
        <v>-308</v>
      </c>
      <c r="G22" s="44">
        <v>203</v>
      </c>
      <c r="H22" s="44">
        <v>226</v>
      </c>
      <c r="I22" s="40">
        <v>-177</v>
      </c>
      <c r="J22" s="3"/>
      <c r="K22" s="3"/>
      <c r="L22" s="3"/>
      <c r="M22" s="3"/>
      <c r="N22" s="3"/>
      <c r="O22" s="3"/>
      <c r="AA22" s="3"/>
      <c r="AB22" s="3"/>
    </row>
    <row r="23" spans="2:28" ht="15.75" customHeight="1">
      <c r="B23" s="50"/>
      <c r="C23" s="5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AA23" s="3"/>
      <c r="AB23" s="3"/>
    </row>
    <row r="24" spans="2:26" s="117" customFormat="1" ht="12.75">
      <c r="B24" s="223"/>
      <c r="C24" s="166"/>
      <c r="D24" s="1"/>
      <c r="E24" s="3"/>
      <c r="F24" s="1"/>
      <c r="G24" s="1"/>
      <c r="H24" s="1"/>
      <c r="I24" s="1"/>
      <c r="J24" s="118"/>
      <c r="K24" s="118"/>
      <c r="L24" s="118"/>
      <c r="M24" s="118"/>
      <c r="Y24" s="118"/>
      <c r="Z24" s="118"/>
    </row>
    <row r="25" spans="2:26" s="117" customFormat="1" ht="15.75" customHeight="1">
      <c r="B25" s="1"/>
      <c r="C25" s="1"/>
      <c r="D25" s="1"/>
      <c r="E25" s="44"/>
      <c r="F25" s="44"/>
      <c r="G25" s="44"/>
      <c r="H25" s="44"/>
      <c r="I25" s="182"/>
      <c r="J25" s="118"/>
      <c r="K25" s="118"/>
      <c r="L25" s="118"/>
      <c r="M25" s="118"/>
      <c r="Y25" s="118"/>
      <c r="Z25" s="118"/>
    </row>
    <row r="26" spans="2:26" s="117" customFormat="1" ht="15.75" customHeight="1">
      <c r="B26" s="1"/>
      <c r="C26" s="1"/>
      <c r="D26" s="1"/>
      <c r="E26" s="1"/>
      <c r="F26" s="1"/>
      <c r="G26" s="1"/>
      <c r="H26" s="1"/>
      <c r="I26" s="1"/>
      <c r="J26" s="118"/>
      <c r="K26" s="118"/>
      <c r="L26" s="118"/>
      <c r="M26" s="118"/>
      <c r="Y26" s="118"/>
      <c r="Z26" s="118"/>
    </row>
    <row r="27" spans="2:26" s="117" customFormat="1" ht="15.75" customHeight="1">
      <c r="B27" s="1"/>
      <c r="C27" s="1"/>
      <c r="D27" s="1"/>
      <c r="E27" s="1"/>
      <c r="F27" s="1"/>
      <c r="G27" s="1"/>
      <c r="H27" s="1"/>
      <c r="I27" s="1"/>
      <c r="J27" s="118"/>
      <c r="K27" s="118"/>
      <c r="L27" s="118"/>
      <c r="M27" s="118"/>
      <c r="Y27" s="118"/>
      <c r="Z27" s="118"/>
    </row>
    <row r="28" spans="2:26" s="117" customFormat="1" ht="15.75" customHeight="1">
      <c r="B28" s="1"/>
      <c r="C28" s="1"/>
      <c r="D28" s="1"/>
      <c r="E28" s="1"/>
      <c r="F28" s="1"/>
      <c r="G28" s="1"/>
      <c r="H28" s="1"/>
      <c r="I28" s="1"/>
      <c r="J28" s="118"/>
      <c r="K28" s="118"/>
      <c r="L28" s="118"/>
      <c r="M28" s="118"/>
      <c r="Y28" s="118"/>
      <c r="Z28" s="118"/>
    </row>
    <row r="29" spans="2:26" s="117" customFormat="1" ht="15.75" customHeight="1">
      <c r="B29" s="1"/>
      <c r="C29" s="1"/>
      <c r="D29" s="1"/>
      <c r="E29" s="1"/>
      <c r="F29" s="1"/>
      <c r="G29" s="1"/>
      <c r="H29" s="1"/>
      <c r="I29" s="1"/>
      <c r="J29" s="118"/>
      <c r="K29" s="118"/>
      <c r="L29" s="118"/>
      <c r="M29" s="118"/>
      <c r="Y29" s="118"/>
      <c r="Z29" s="118"/>
    </row>
    <row r="30" spans="2:26" s="117" customFormat="1" ht="15.75" customHeight="1">
      <c r="B30" s="1"/>
      <c r="C30" s="1"/>
      <c r="D30" s="1"/>
      <c r="E30" s="1"/>
      <c r="F30" s="1"/>
      <c r="G30" s="1"/>
      <c r="H30" s="1"/>
      <c r="I30" s="1"/>
      <c r="J30" s="118"/>
      <c r="K30" s="118"/>
      <c r="L30" s="118"/>
      <c r="M30" s="118"/>
      <c r="Y30" s="118"/>
      <c r="Z30" s="118"/>
    </row>
    <row r="31" spans="2:26" s="117" customFormat="1" ht="15.75" customHeight="1">
      <c r="B31" s="1"/>
      <c r="C31" s="1"/>
      <c r="D31" s="1"/>
      <c r="E31" s="1"/>
      <c r="F31" s="1"/>
      <c r="G31" s="1"/>
      <c r="H31" s="1"/>
      <c r="I31" s="1"/>
      <c r="J31" s="118"/>
      <c r="K31" s="118"/>
      <c r="L31" s="118"/>
      <c r="M31" s="118"/>
      <c r="Y31" s="118"/>
      <c r="Z31" s="118"/>
    </row>
    <row r="32" spans="2:26" s="117" customFormat="1" ht="15.75" customHeight="1">
      <c r="B32" s="1"/>
      <c r="C32" s="1"/>
      <c r="D32" s="1"/>
      <c r="E32" s="1"/>
      <c r="F32" s="1"/>
      <c r="G32" s="1"/>
      <c r="H32" s="1"/>
      <c r="I32" s="1"/>
      <c r="J32" s="118"/>
      <c r="K32" s="118"/>
      <c r="L32" s="118"/>
      <c r="M32" s="118"/>
      <c r="Y32" s="118"/>
      <c r="Z32" s="118"/>
    </row>
    <row r="33" spans="2:26" s="117" customFormat="1" ht="15.75" customHeight="1">
      <c r="B33" s="1"/>
      <c r="C33" s="1"/>
      <c r="D33" s="1"/>
      <c r="E33" s="1"/>
      <c r="F33" s="1"/>
      <c r="G33" s="1"/>
      <c r="H33" s="1"/>
      <c r="I33" s="1"/>
      <c r="J33" s="118"/>
      <c r="K33" s="118"/>
      <c r="L33" s="118"/>
      <c r="M33" s="118"/>
      <c r="Y33" s="118"/>
      <c r="Z33" s="118"/>
    </row>
    <row r="34" spans="2:26" s="117" customFormat="1" ht="15.75" customHeight="1">
      <c r="B34" s="1"/>
      <c r="C34" s="1"/>
      <c r="D34" s="1"/>
      <c r="E34" s="1"/>
      <c r="F34" s="1"/>
      <c r="G34" s="1"/>
      <c r="H34" s="1"/>
      <c r="I34" s="1"/>
      <c r="J34" s="118"/>
      <c r="K34" s="118"/>
      <c r="L34" s="118"/>
      <c r="M34" s="118"/>
      <c r="Y34" s="118"/>
      <c r="Z34" s="118"/>
    </row>
    <row r="35" spans="2:26" s="117" customFormat="1" ht="15.75" customHeight="1">
      <c r="B35" s="1"/>
      <c r="C35" s="1"/>
      <c r="D35" s="1"/>
      <c r="E35" s="1"/>
      <c r="F35" s="1"/>
      <c r="G35" s="1"/>
      <c r="H35" s="1"/>
      <c r="I35" s="1"/>
      <c r="J35" s="118"/>
      <c r="K35" s="118"/>
      <c r="L35" s="118"/>
      <c r="M35" s="118"/>
      <c r="Y35" s="118"/>
      <c r="Z35" s="118"/>
    </row>
    <row r="36" spans="2:26" s="117" customFormat="1" ht="15.75" customHeight="1">
      <c r="B36" s="1"/>
      <c r="C36" s="1"/>
      <c r="D36" s="1"/>
      <c r="E36" s="1"/>
      <c r="F36" s="1"/>
      <c r="G36" s="1"/>
      <c r="H36" s="1"/>
      <c r="I36" s="1"/>
      <c r="J36" s="118"/>
      <c r="K36" s="118"/>
      <c r="L36" s="118"/>
      <c r="M36" s="118"/>
      <c r="Y36" s="118"/>
      <c r="Z36" s="118"/>
    </row>
    <row r="37" spans="2:9" s="117" customFormat="1" ht="12.75">
      <c r="B37" s="1"/>
      <c r="C37" s="1"/>
      <c r="D37" s="1"/>
      <c r="E37" s="1"/>
      <c r="F37" s="1"/>
      <c r="G37" s="1"/>
      <c r="H37" s="1"/>
      <c r="I37" s="1"/>
    </row>
    <row r="38" spans="2:9" s="117" customFormat="1" ht="12.75">
      <c r="B38" s="1"/>
      <c r="C38" s="1"/>
      <c r="D38" s="1"/>
      <c r="E38" s="1"/>
      <c r="F38" s="1"/>
      <c r="G38" s="1"/>
      <c r="H38" s="1"/>
      <c r="I38" s="1"/>
    </row>
    <row r="39" spans="2:9" s="117" customFormat="1" ht="12.75">
      <c r="B39" s="1"/>
      <c r="C39" s="1"/>
      <c r="D39" s="1"/>
      <c r="E39" s="1"/>
      <c r="F39" s="1"/>
      <c r="G39" s="1"/>
      <c r="H39" s="1"/>
      <c r="I39" s="1"/>
    </row>
    <row r="48" spans="10:14" ht="12.75">
      <c r="J48" s="3"/>
      <c r="K48" s="3"/>
      <c r="L48" s="3"/>
      <c r="M48" s="3"/>
      <c r="N48" s="3"/>
    </row>
    <row r="49" spans="10:14" ht="12.75">
      <c r="J49" s="3"/>
      <c r="K49" s="3"/>
      <c r="L49" s="3"/>
      <c r="M49" s="3"/>
      <c r="N49" s="3"/>
    </row>
    <row r="50" spans="10:14" ht="12.75">
      <c r="J50" s="3"/>
      <c r="K50" s="3"/>
      <c r="L50" s="3"/>
      <c r="M50" s="3"/>
      <c r="N50" s="3"/>
    </row>
  </sheetData>
  <sheetProtection/>
  <conditionalFormatting sqref="I29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E29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F29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H2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40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57421875" style="1" customWidth="1"/>
    <col min="4" max="19" width="17.7109375" style="1" customWidth="1"/>
    <col min="20" max="24" width="17.7109375" style="1" hidden="1" customWidth="1"/>
    <col min="25" max="16384" width="9.140625" style="1" customWidth="1"/>
  </cols>
  <sheetData>
    <row r="1" spans="2:3" ht="23.25" customHeight="1">
      <c r="B1" s="32" t="s">
        <v>62</v>
      </c>
      <c r="C1" s="32"/>
    </row>
    <row r="2" spans="2:9" ht="15.75" customHeight="1">
      <c r="B2" s="33"/>
      <c r="C2" s="33"/>
      <c r="E2" s="34"/>
      <c r="F2" s="34"/>
      <c r="G2" s="34"/>
      <c r="H2" s="34"/>
      <c r="I2" s="34"/>
    </row>
    <row r="3" spans="2:3" ht="12.75">
      <c r="B3" s="2"/>
      <c r="C3" s="2"/>
    </row>
    <row r="4" spans="2:15" ht="75.75" customHeight="1">
      <c r="B4" s="72" t="s">
        <v>58</v>
      </c>
      <c r="C4" s="137" t="s">
        <v>276</v>
      </c>
      <c r="D4" s="3"/>
      <c r="E4" s="116" t="s">
        <v>45</v>
      </c>
      <c r="F4" s="116" t="s">
        <v>46</v>
      </c>
      <c r="G4" s="116" t="s">
        <v>41</v>
      </c>
      <c r="H4" s="116" t="s">
        <v>39</v>
      </c>
      <c r="I4" s="137" t="s">
        <v>38</v>
      </c>
      <c r="J4" s="3"/>
      <c r="K4" s="3"/>
      <c r="L4" s="3"/>
      <c r="M4" s="3"/>
      <c r="N4" s="3"/>
      <c r="O4" s="3"/>
    </row>
    <row r="5" spans="2:15" ht="12" customHeight="1">
      <c r="B5" s="70"/>
      <c r="C5" s="107" t="s">
        <v>44</v>
      </c>
      <c r="D5" s="3"/>
      <c r="E5" s="105" t="s">
        <v>44</v>
      </c>
      <c r="F5" s="105" t="s">
        <v>44</v>
      </c>
      <c r="G5" s="105" t="s">
        <v>44</v>
      </c>
      <c r="H5" s="105" t="s">
        <v>44</v>
      </c>
      <c r="I5" s="107" t="s">
        <v>44</v>
      </c>
      <c r="J5" s="3"/>
      <c r="K5" s="3"/>
      <c r="L5" s="3"/>
      <c r="M5" s="3"/>
      <c r="N5" s="3"/>
      <c r="O5" s="3"/>
    </row>
    <row r="6" spans="2:15" ht="12" customHeight="1" thickBot="1">
      <c r="B6" s="108"/>
      <c r="C6" s="109"/>
      <c r="D6" s="100"/>
      <c r="E6" s="111"/>
      <c r="F6" s="111"/>
      <c r="G6" s="111"/>
      <c r="H6" s="111"/>
      <c r="I6" s="109"/>
      <c r="J6" s="100"/>
      <c r="K6" s="3"/>
      <c r="L6" s="3"/>
      <c r="M6" s="3"/>
      <c r="N6" s="3"/>
      <c r="O6" s="3"/>
    </row>
    <row r="7" spans="2:11" ht="12.75" customHeight="1">
      <c r="B7" s="37" t="s">
        <v>203</v>
      </c>
      <c r="C7" s="131">
        <v>593</v>
      </c>
      <c r="E7" s="44">
        <v>1617</v>
      </c>
      <c r="F7" s="44">
        <v>533</v>
      </c>
      <c r="G7" s="44">
        <f>'[2]Segmenty działalności Q'!$F8</f>
        <v>196</v>
      </c>
      <c r="H7" s="44">
        <v>228</v>
      </c>
      <c r="I7" s="131">
        <v>660</v>
      </c>
      <c r="K7" s="3"/>
    </row>
    <row r="8" spans="2:28" ht="12.75" customHeight="1">
      <c r="B8" s="37" t="s">
        <v>216</v>
      </c>
      <c r="C8" s="40">
        <v>359</v>
      </c>
      <c r="D8" s="3"/>
      <c r="E8" s="44">
        <v>770</v>
      </c>
      <c r="F8" s="44">
        <v>288</v>
      </c>
      <c r="G8" s="44">
        <f>'[2]Segmenty działalności Q'!$F9</f>
        <v>106</v>
      </c>
      <c r="H8" s="44">
        <v>119</v>
      </c>
      <c r="I8" s="40">
        <v>258</v>
      </c>
      <c r="J8" s="3"/>
      <c r="K8" s="3"/>
      <c r="L8" s="3"/>
      <c r="M8" s="3"/>
      <c r="N8" s="3"/>
      <c r="O8" s="3"/>
      <c r="AB8" s="3"/>
    </row>
    <row r="9" spans="2:28" ht="13.5" customHeight="1" thickBot="1">
      <c r="B9" s="77" t="s">
        <v>205</v>
      </c>
      <c r="C9" s="78">
        <v>952</v>
      </c>
      <c r="E9" s="80">
        <v>2387</v>
      </c>
      <c r="F9" s="80">
        <v>821</v>
      </c>
      <c r="G9" s="80">
        <f>'[2]Segmenty działalności Q'!$F10</f>
        <v>302</v>
      </c>
      <c r="H9" s="80">
        <v>347</v>
      </c>
      <c r="I9" s="78">
        <v>918</v>
      </c>
      <c r="K9" s="3"/>
      <c r="AB9" s="3"/>
    </row>
    <row r="10" spans="2:28" ht="12.75" customHeight="1">
      <c r="B10" s="37" t="s">
        <v>78</v>
      </c>
      <c r="C10" s="40">
        <v>-204</v>
      </c>
      <c r="E10" s="44">
        <v>-472</v>
      </c>
      <c r="F10" s="44">
        <v>-158</v>
      </c>
      <c r="G10" s="44">
        <f>'[2]Segmenty działalności Q'!$F11</f>
        <v>-94</v>
      </c>
      <c r="H10" s="44">
        <v>-94</v>
      </c>
      <c r="I10" s="40">
        <v>-127</v>
      </c>
      <c r="K10" s="3"/>
      <c r="P10" s="4"/>
      <c r="Q10" s="4"/>
      <c r="R10" s="4"/>
      <c r="S10" s="4"/>
      <c r="T10" s="19"/>
      <c r="U10" s="4"/>
      <c r="V10" s="4"/>
      <c r="W10" s="4"/>
      <c r="X10" s="4"/>
      <c r="Y10" s="20"/>
      <c r="Z10" s="3"/>
      <c r="AA10" s="3"/>
      <c r="AB10" s="3"/>
    </row>
    <row r="11" spans="2:28" ht="12.75" customHeight="1">
      <c r="B11" s="37" t="s">
        <v>206</v>
      </c>
      <c r="C11" s="40">
        <v>-420</v>
      </c>
      <c r="E11" s="44">
        <v>-1034</v>
      </c>
      <c r="F11" s="44">
        <v>-382</v>
      </c>
      <c r="G11" s="44">
        <f>'[2]Segmenty działalności Q'!$F12</f>
        <v>-119</v>
      </c>
      <c r="H11" s="44">
        <v>-150</v>
      </c>
      <c r="I11" s="40">
        <v>-382.7</v>
      </c>
      <c r="K11" s="3"/>
      <c r="P11" s="4"/>
      <c r="Q11" s="4"/>
      <c r="R11" s="4"/>
      <c r="S11" s="4"/>
      <c r="T11" s="4"/>
      <c r="U11" s="4"/>
      <c r="V11" s="4"/>
      <c r="W11" s="4"/>
      <c r="X11" s="4"/>
      <c r="Y11" s="20"/>
      <c r="Z11" s="3"/>
      <c r="AA11" s="3"/>
      <c r="AB11" s="3"/>
    </row>
    <row r="12" spans="2:28" ht="12.75" customHeight="1">
      <c r="B12" s="37" t="s">
        <v>207</v>
      </c>
      <c r="C12" s="40">
        <v>-54</v>
      </c>
      <c r="E12" s="44">
        <v>-205</v>
      </c>
      <c r="F12" s="44">
        <v>-52</v>
      </c>
      <c r="G12" s="44">
        <f>'[2]Segmenty działalności Q'!$F13</f>
        <v>-48</v>
      </c>
      <c r="H12" s="44">
        <v>-55</v>
      </c>
      <c r="I12" s="40">
        <v>-50.2</v>
      </c>
      <c r="K12" s="3"/>
      <c r="P12" s="4"/>
      <c r="Q12" s="4"/>
      <c r="R12" s="4"/>
      <c r="S12" s="4"/>
      <c r="T12" s="4"/>
      <c r="U12" s="4"/>
      <c r="V12" s="4"/>
      <c r="W12" s="4"/>
      <c r="X12" s="4"/>
      <c r="Y12" s="20"/>
      <c r="Z12" s="3"/>
      <c r="AA12" s="3"/>
      <c r="AB12" s="3"/>
    </row>
    <row r="13" spans="2:28" ht="12.75" customHeight="1">
      <c r="B13" s="37" t="s">
        <v>208</v>
      </c>
      <c r="C13" s="40">
        <v>-38</v>
      </c>
      <c r="E13" s="44">
        <v>-191</v>
      </c>
      <c r="F13" s="44">
        <v>-53</v>
      </c>
      <c r="G13" s="44">
        <f>'[2]Segmenty działalności Q'!$F14</f>
        <v>-55</v>
      </c>
      <c r="H13" s="44">
        <v>-46</v>
      </c>
      <c r="I13" s="40">
        <v>-37.1</v>
      </c>
      <c r="K13" s="3"/>
      <c r="P13" s="4"/>
      <c r="Q13" s="4"/>
      <c r="R13" s="4"/>
      <c r="S13" s="4"/>
      <c r="T13" s="4"/>
      <c r="U13" s="4"/>
      <c r="V13" s="4"/>
      <c r="W13" s="4"/>
      <c r="X13" s="4"/>
      <c r="Y13" s="20"/>
      <c r="Z13" s="3"/>
      <c r="AA13" s="3"/>
      <c r="AB13" s="3"/>
    </row>
    <row r="14" spans="2:28" ht="12.75" customHeight="1">
      <c r="B14" s="37" t="s">
        <v>71</v>
      </c>
      <c r="C14" s="40">
        <v>0</v>
      </c>
      <c r="E14" s="44">
        <v>0</v>
      </c>
      <c r="F14" s="44">
        <v>0</v>
      </c>
      <c r="G14" s="44">
        <f>'[2]Segmenty działalności Q'!$F15</f>
        <v>0</v>
      </c>
      <c r="H14" s="44">
        <v>0</v>
      </c>
      <c r="I14" s="40">
        <v>0</v>
      </c>
      <c r="K14" s="3"/>
      <c r="P14" s="4"/>
      <c r="Q14" s="4"/>
      <c r="R14" s="4"/>
      <c r="S14" s="4"/>
      <c r="T14" s="4"/>
      <c r="U14" s="4"/>
      <c r="V14" s="4"/>
      <c r="W14" s="4"/>
      <c r="X14" s="4"/>
      <c r="Y14" s="20"/>
      <c r="Z14" s="3"/>
      <c r="AA14" s="3"/>
      <c r="AB14" s="3"/>
    </row>
    <row r="15" spans="2:28" ht="12.75" customHeight="1">
      <c r="B15" s="37" t="s">
        <v>76</v>
      </c>
      <c r="C15" s="41">
        <v>0</v>
      </c>
      <c r="E15" s="46">
        <v>16</v>
      </c>
      <c r="F15" s="46">
        <v>16</v>
      </c>
      <c r="G15" s="46">
        <f>'[2]Segmenty działalności Q'!$F16</f>
        <v>0</v>
      </c>
      <c r="H15" s="46">
        <v>0</v>
      </c>
      <c r="I15" s="41">
        <v>0</v>
      </c>
      <c r="K15" s="3"/>
      <c r="P15" s="4"/>
      <c r="Q15" s="4"/>
      <c r="R15" s="4"/>
      <c r="S15" s="4"/>
      <c r="T15" s="4"/>
      <c r="U15" s="4"/>
      <c r="V15" s="4"/>
      <c r="W15" s="4"/>
      <c r="X15" s="4"/>
      <c r="Y15" s="20"/>
      <c r="Z15" s="3"/>
      <c r="AA15" s="3"/>
      <c r="AB15" s="3"/>
    </row>
    <row r="16" spans="2:28" ht="12.75" customHeight="1">
      <c r="B16" s="37" t="s">
        <v>209</v>
      </c>
      <c r="C16" s="40">
        <v>0</v>
      </c>
      <c r="E16" s="44">
        <v>1</v>
      </c>
      <c r="F16" s="44">
        <v>0</v>
      </c>
      <c r="G16" s="44">
        <f>'[2]Segmenty działalności Q'!$F17</f>
        <v>0</v>
      </c>
      <c r="H16" s="44">
        <v>0</v>
      </c>
      <c r="I16" s="40">
        <v>0.8</v>
      </c>
      <c r="K16" s="3"/>
      <c r="P16" s="4"/>
      <c r="Q16" s="4"/>
      <c r="R16" s="4"/>
      <c r="S16" s="4"/>
      <c r="T16" s="4"/>
      <c r="U16" s="4"/>
      <c r="V16" s="4"/>
      <c r="W16" s="4"/>
      <c r="X16" s="4"/>
      <c r="Y16" s="20"/>
      <c r="Z16" s="3"/>
      <c r="AA16" s="3"/>
      <c r="AB16" s="3"/>
    </row>
    <row r="17" spans="2:28" ht="12.75" customHeight="1">
      <c r="B17" s="37" t="s">
        <v>210</v>
      </c>
      <c r="C17" s="40">
        <v>-39</v>
      </c>
      <c r="E17" s="44">
        <v>-186</v>
      </c>
      <c r="F17" s="44">
        <v>-62</v>
      </c>
      <c r="G17" s="44">
        <f>'[2]Segmenty działalności Q'!$F18</f>
        <v>-46</v>
      </c>
      <c r="H17" s="44">
        <v>-31</v>
      </c>
      <c r="I17" s="40">
        <v>-48.1</v>
      </c>
      <c r="K17" s="3"/>
      <c r="P17" s="4"/>
      <c r="Q17" s="4"/>
      <c r="R17" s="4"/>
      <c r="S17" s="4"/>
      <c r="T17" s="4"/>
      <c r="U17" s="4"/>
      <c r="V17" s="4"/>
      <c r="W17" s="4"/>
      <c r="X17" s="4"/>
      <c r="Y17" s="20"/>
      <c r="Z17" s="3"/>
      <c r="AA17" s="3"/>
      <c r="AB17" s="3"/>
    </row>
    <row r="18" spans="2:28" ht="13.5" customHeight="1" thickBot="1">
      <c r="B18" s="77" t="s">
        <v>211</v>
      </c>
      <c r="C18" s="78">
        <v>-755</v>
      </c>
      <c r="E18" s="80">
        <v>-2072</v>
      </c>
      <c r="F18" s="80">
        <v>-691</v>
      </c>
      <c r="G18" s="80">
        <f>'[2]Segmenty działalności Q'!$F19</f>
        <v>-362</v>
      </c>
      <c r="H18" s="80">
        <v>-375</v>
      </c>
      <c r="I18" s="78">
        <v>-644.3</v>
      </c>
      <c r="K18" s="3"/>
      <c r="P18" s="4"/>
      <c r="Q18" s="4"/>
      <c r="R18" s="4"/>
      <c r="S18" s="4"/>
      <c r="T18" s="4"/>
      <c r="U18" s="4"/>
      <c r="V18" s="4"/>
      <c r="W18" s="4"/>
      <c r="X18" s="4"/>
      <c r="Y18" s="20"/>
      <c r="Z18" s="3"/>
      <c r="AA18" s="3"/>
      <c r="AB18" s="3"/>
    </row>
    <row r="19" spans="2:28" ht="13.5" customHeight="1" thickBot="1">
      <c r="B19" s="77" t="s">
        <v>77</v>
      </c>
      <c r="C19" s="78">
        <v>401</v>
      </c>
      <c r="D19" s="103"/>
      <c r="E19" s="80">
        <v>788</v>
      </c>
      <c r="F19" s="80">
        <v>288</v>
      </c>
      <c r="G19" s="80">
        <f>'[2]Segmenty działalności Q'!$F20</f>
        <v>34</v>
      </c>
      <c r="H19" s="80">
        <v>65</v>
      </c>
      <c r="I19" s="78">
        <v>401</v>
      </c>
      <c r="J19" s="103"/>
      <c r="K19" s="3"/>
      <c r="AB19" s="3"/>
    </row>
    <row r="20" spans="2:28" ht="13.5" customHeight="1" thickBot="1">
      <c r="B20" s="77" t="s">
        <v>79</v>
      </c>
      <c r="C20" s="78">
        <v>197</v>
      </c>
      <c r="D20" s="3"/>
      <c r="E20" s="80">
        <v>316</v>
      </c>
      <c r="F20" s="80">
        <v>129</v>
      </c>
      <c r="G20" s="80">
        <f>'[2]Segmenty działalności Q'!$F21</f>
        <v>-60</v>
      </c>
      <c r="H20" s="80">
        <v>-28</v>
      </c>
      <c r="I20" s="78">
        <v>274</v>
      </c>
      <c r="J20" s="3"/>
      <c r="K20" s="3"/>
      <c r="L20" s="3"/>
      <c r="M20" s="3"/>
      <c r="N20" s="3"/>
      <c r="O20" s="3"/>
      <c r="AA20" s="3"/>
      <c r="AB20" s="3"/>
    </row>
    <row r="21" spans="2:28" ht="15.75" customHeight="1">
      <c r="B21" s="37"/>
      <c r="C21" s="37"/>
      <c r="K21" s="3"/>
      <c r="L21" s="3"/>
      <c r="M21" s="3"/>
      <c r="N21" s="3"/>
      <c r="O21" s="3"/>
      <c r="AA21" s="3"/>
      <c r="AB21" s="3"/>
    </row>
    <row r="22" spans="2:28" ht="15.75" customHeight="1">
      <c r="B22" s="37"/>
      <c r="C22" s="37"/>
      <c r="K22" s="3"/>
      <c r="L22" s="3"/>
      <c r="M22" s="3"/>
      <c r="N22" s="3"/>
      <c r="O22" s="3"/>
      <c r="AA22" s="3"/>
      <c r="AB22" s="3"/>
    </row>
    <row r="23" spans="2:28" ht="15.75" customHeight="1">
      <c r="B23" s="37"/>
      <c r="C23" s="37"/>
      <c r="K23" s="3"/>
      <c r="L23" s="3"/>
      <c r="M23" s="3"/>
      <c r="N23" s="3"/>
      <c r="O23" s="3"/>
      <c r="AA23" s="3"/>
      <c r="AB23" s="3"/>
    </row>
    <row r="24" spans="2:28" s="117" customFormat="1" ht="15.75" customHeight="1">
      <c r="B24" s="119"/>
      <c r="C24" s="119"/>
      <c r="K24" s="118"/>
      <c r="L24" s="118"/>
      <c r="M24" s="118"/>
      <c r="N24" s="118"/>
      <c r="O24" s="118"/>
      <c r="AA24" s="118"/>
      <c r="AB24" s="118"/>
    </row>
    <row r="25" spans="2:28" s="117" customFormat="1" ht="15.75" customHeight="1">
      <c r="B25" s="119"/>
      <c r="C25" s="119"/>
      <c r="K25" s="118"/>
      <c r="L25" s="118"/>
      <c r="M25" s="118"/>
      <c r="N25" s="118"/>
      <c r="O25" s="118"/>
      <c r="AA25" s="118"/>
      <c r="AB25" s="118"/>
    </row>
    <row r="26" spans="2:28" s="117" customFormat="1" ht="15.75" customHeight="1">
      <c r="B26" s="120"/>
      <c r="C26" s="120"/>
      <c r="E26" s="123"/>
      <c r="F26" s="123"/>
      <c r="G26" s="115"/>
      <c r="H26" s="123"/>
      <c r="I26" s="123"/>
      <c r="K26" s="118"/>
      <c r="L26" s="118"/>
      <c r="M26" s="118"/>
      <c r="N26" s="118"/>
      <c r="O26" s="118"/>
      <c r="AA26" s="118"/>
      <c r="AB26" s="118"/>
    </row>
    <row r="27" spans="2:28" s="117" customFormat="1" ht="15.75" customHeight="1">
      <c r="B27" s="120"/>
      <c r="C27" s="120"/>
      <c r="E27" s="124"/>
      <c r="F27" s="124"/>
      <c r="G27" s="124"/>
      <c r="H27" s="124"/>
      <c r="I27" s="124"/>
      <c r="K27" s="118"/>
      <c r="L27" s="118"/>
      <c r="M27" s="118"/>
      <c r="N27" s="118"/>
      <c r="O27" s="118"/>
      <c r="AA27" s="118"/>
      <c r="AB27" s="118"/>
    </row>
    <row r="28" spans="2:28" s="117" customFormat="1" ht="15.75" customHeight="1">
      <c r="B28" s="120"/>
      <c r="C28" s="120"/>
      <c r="E28" s="123"/>
      <c r="F28" s="123"/>
      <c r="G28" s="115"/>
      <c r="H28" s="123"/>
      <c r="I28" s="123"/>
      <c r="K28" s="118"/>
      <c r="L28" s="118"/>
      <c r="M28" s="118"/>
      <c r="N28" s="118"/>
      <c r="O28" s="118"/>
      <c r="AA28" s="118"/>
      <c r="AB28" s="118"/>
    </row>
    <row r="29" spans="2:28" s="117" customFormat="1" ht="15.75" customHeight="1">
      <c r="B29" s="120"/>
      <c r="C29" s="120"/>
      <c r="E29" s="124"/>
      <c r="F29" s="124"/>
      <c r="G29" s="124"/>
      <c r="H29" s="124"/>
      <c r="I29" s="124"/>
      <c r="K29" s="118"/>
      <c r="L29" s="118"/>
      <c r="M29" s="118"/>
      <c r="N29" s="118"/>
      <c r="O29" s="118"/>
      <c r="AA29" s="118"/>
      <c r="AB29" s="118"/>
    </row>
    <row r="30" spans="2:28" s="117" customFormat="1" ht="15.75" customHeight="1">
      <c r="B30" s="120"/>
      <c r="C30" s="120"/>
      <c r="E30" s="123"/>
      <c r="F30" s="123"/>
      <c r="G30" s="115"/>
      <c r="H30" s="123"/>
      <c r="I30" s="123"/>
      <c r="K30" s="118"/>
      <c r="L30" s="118"/>
      <c r="M30" s="118"/>
      <c r="N30" s="118"/>
      <c r="O30" s="118"/>
      <c r="AA30" s="118"/>
      <c r="AB30" s="118"/>
    </row>
    <row r="31" spans="2:28" s="117" customFormat="1" ht="15.75" customHeight="1">
      <c r="B31" s="120"/>
      <c r="C31" s="120"/>
      <c r="E31" s="123"/>
      <c r="F31" s="123"/>
      <c r="G31" s="115"/>
      <c r="H31" s="123"/>
      <c r="I31" s="123"/>
      <c r="K31" s="118"/>
      <c r="L31" s="118"/>
      <c r="M31" s="118"/>
      <c r="N31" s="118"/>
      <c r="O31" s="118"/>
      <c r="AA31" s="118"/>
      <c r="AB31" s="118"/>
    </row>
    <row r="32" spans="2:28" s="117" customFormat="1" ht="15.75" customHeight="1">
      <c r="B32" s="120"/>
      <c r="C32" s="120"/>
      <c r="E32" s="118"/>
      <c r="F32" s="118"/>
      <c r="G32" s="118"/>
      <c r="H32" s="118"/>
      <c r="I32" s="118"/>
      <c r="K32" s="118"/>
      <c r="L32" s="118"/>
      <c r="M32" s="118"/>
      <c r="N32" s="118"/>
      <c r="O32" s="118"/>
      <c r="AA32" s="118"/>
      <c r="AB32" s="118"/>
    </row>
    <row r="33" spans="2:28" s="117" customFormat="1" ht="15.75" customHeight="1">
      <c r="B33" s="120"/>
      <c r="C33" s="120"/>
      <c r="E33" s="118"/>
      <c r="F33" s="118"/>
      <c r="G33" s="118"/>
      <c r="H33" s="118"/>
      <c r="I33" s="118"/>
      <c r="K33" s="118"/>
      <c r="L33" s="118"/>
      <c r="M33" s="118"/>
      <c r="N33" s="118"/>
      <c r="O33" s="118"/>
      <c r="AA33" s="118"/>
      <c r="AB33" s="118"/>
    </row>
    <row r="34" spans="2:28" s="117" customFormat="1" ht="15.75" customHeight="1">
      <c r="B34" s="120"/>
      <c r="C34" s="120"/>
      <c r="E34" s="118"/>
      <c r="F34" s="118"/>
      <c r="G34" s="118"/>
      <c r="H34" s="118"/>
      <c r="I34" s="118"/>
      <c r="K34" s="118"/>
      <c r="L34" s="118"/>
      <c r="M34" s="118"/>
      <c r="N34" s="118"/>
      <c r="O34" s="118"/>
      <c r="AA34" s="118"/>
      <c r="AB34" s="118"/>
    </row>
    <row r="35" spans="2:28" s="117" customFormat="1" ht="15.75" customHeight="1">
      <c r="B35" s="120"/>
      <c r="C35" s="120"/>
      <c r="E35" s="121"/>
      <c r="F35" s="121"/>
      <c r="G35" s="121"/>
      <c r="H35" s="121"/>
      <c r="I35" s="121"/>
      <c r="K35" s="118"/>
      <c r="L35" s="118"/>
      <c r="M35" s="118"/>
      <c r="N35" s="118"/>
      <c r="O35" s="118"/>
      <c r="AA35" s="118"/>
      <c r="AB35" s="118"/>
    </row>
    <row r="36" spans="2:28" s="117" customFormat="1" ht="15.75" customHeight="1">
      <c r="B36" s="120"/>
      <c r="C36" s="120"/>
      <c r="E36" s="118"/>
      <c r="F36" s="118"/>
      <c r="G36" s="118"/>
      <c r="H36" s="118"/>
      <c r="I36" s="118"/>
      <c r="K36" s="118"/>
      <c r="L36" s="118"/>
      <c r="M36" s="118"/>
      <c r="N36" s="118"/>
      <c r="O36" s="118"/>
      <c r="AA36" s="118"/>
      <c r="AB36" s="118"/>
    </row>
    <row r="37" spans="2:28" s="117" customFormat="1" ht="15.75" customHeight="1">
      <c r="B37" s="119"/>
      <c r="C37" s="119"/>
      <c r="E37" s="118"/>
      <c r="F37" s="118"/>
      <c r="G37" s="118"/>
      <c r="H37" s="118"/>
      <c r="I37" s="118"/>
      <c r="K37" s="118"/>
      <c r="L37" s="118"/>
      <c r="M37" s="118"/>
      <c r="N37" s="118"/>
      <c r="O37" s="118"/>
      <c r="AA37" s="118"/>
      <c r="AB37" s="118"/>
    </row>
    <row r="38" spans="2:28" s="117" customFormat="1" ht="15.75" customHeight="1">
      <c r="B38" s="122"/>
      <c r="C38" s="122"/>
      <c r="AA38" s="118"/>
      <c r="AB38" s="118"/>
    </row>
    <row r="39" spans="2:28" s="117" customFormat="1" ht="15.75" customHeight="1">
      <c r="B39" s="125"/>
      <c r="C39" s="125"/>
      <c r="K39" s="118"/>
      <c r="L39" s="118"/>
      <c r="M39" s="118"/>
      <c r="N39" s="118"/>
      <c r="O39" s="118"/>
      <c r="AA39" s="118"/>
      <c r="AB39" s="118"/>
    </row>
    <row r="40" spans="2:28" ht="15.75" customHeight="1">
      <c r="B40" s="64"/>
      <c r="C40" s="64"/>
      <c r="AA40" s="3"/>
      <c r="AB40" s="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B40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9" width="17.7109375" style="1" customWidth="1"/>
    <col min="20" max="24" width="17.7109375" style="1" hidden="1" customWidth="1"/>
    <col min="25" max="16384" width="9.140625" style="1" customWidth="1"/>
  </cols>
  <sheetData>
    <row r="1" spans="2:3" ht="23.25" customHeight="1">
      <c r="B1" s="32" t="s">
        <v>62</v>
      </c>
      <c r="C1" s="32"/>
    </row>
    <row r="2" spans="2:9" ht="15.75" customHeight="1">
      <c r="B2" s="33"/>
      <c r="C2" s="33"/>
      <c r="E2" s="34"/>
      <c r="F2" s="34"/>
      <c r="G2" s="34"/>
      <c r="H2" s="34"/>
      <c r="I2" s="34"/>
    </row>
    <row r="3" spans="2:3" ht="12.75">
      <c r="B3" s="2"/>
      <c r="C3" s="2"/>
    </row>
    <row r="4" spans="2:15" ht="75.75" customHeight="1">
      <c r="B4" s="72" t="s">
        <v>59</v>
      </c>
      <c r="C4" s="74" t="s">
        <v>276</v>
      </c>
      <c r="D4" s="3"/>
      <c r="E4" s="116" t="s">
        <v>45</v>
      </c>
      <c r="F4" s="116" t="s">
        <v>46</v>
      </c>
      <c r="G4" s="116" t="s">
        <v>41</v>
      </c>
      <c r="H4" s="116" t="s">
        <v>39</v>
      </c>
      <c r="I4" s="74" t="s">
        <v>38</v>
      </c>
      <c r="J4" s="3"/>
      <c r="K4" s="3"/>
      <c r="L4" s="3"/>
      <c r="M4" s="3"/>
      <c r="N4" s="3"/>
      <c r="O4" s="3"/>
    </row>
    <row r="5" spans="2:15" ht="12" customHeight="1">
      <c r="B5" s="70"/>
      <c r="C5" s="107" t="s">
        <v>44</v>
      </c>
      <c r="D5" s="3"/>
      <c r="E5" s="105" t="s">
        <v>44</v>
      </c>
      <c r="F5" s="105" t="s">
        <v>44</v>
      </c>
      <c r="G5" s="105" t="s">
        <v>44</v>
      </c>
      <c r="H5" s="105" t="s">
        <v>44</v>
      </c>
      <c r="I5" s="107" t="s">
        <v>44</v>
      </c>
      <c r="J5" s="3"/>
      <c r="K5" s="3"/>
      <c r="L5" s="3"/>
      <c r="M5" s="3"/>
      <c r="N5" s="3"/>
      <c r="O5" s="3"/>
    </row>
    <row r="6" spans="2:15" ht="12" customHeight="1" thickBot="1">
      <c r="B6" s="108"/>
      <c r="C6" s="110"/>
      <c r="D6" s="100"/>
      <c r="E6" s="111"/>
      <c r="F6" s="111"/>
      <c r="G6" s="111"/>
      <c r="H6" s="111"/>
      <c r="I6" s="110"/>
      <c r="J6" s="100"/>
      <c r="K6" s="3"/>
      <c r="L6" s="3"/>
      <c r="M6" s="3"/>
      <c r="N6" s="3"/>
      <c r="O6" s="3"/>
    </row>
    <row r="7" spans="2:11" ht="12.75" customHeight="1">
      <c r="B7" s="37" t="s">
        <v>203</v>
      </c>
      <c r="C7" s="102">
        <v>24</v>
      </c>
      <c r="E7" s="44">
        <v>180</v>
      </c>
      <c r="F7" s="44">
        <v>39</v>
      </c>
      <c r="G7" s="44">
        <v>49</v>
      </c>
      <c r="H7" s="44">
        <v>51</v>
      </c>
      <c r="I7" s="102">
        <v>41</v>
      </c>
      <c r="K7" s="3"/>
    </row>
    <row r="8" spans="2:28" ht="12.75" customHeight="1">
      <c r="B8" s="37" t="s">
        <v>216</v>
      </c>
      <c r="C8" s="102">
        <v>67</v>
      </c>
      <c r="E8" s="44">
        <v>323</v>
      </c>
      <c r="F8" s="44">
        <v>98</v>
      </c>
      <c r="G8" s="44">
        <v>74</v>
      </c>
      <c r="H8" s="44">
        <v>78</v>
      </c>
      <c r="I8" s="102">
        <v>73</v>
      </c>
      <c r="K8" s="3"/>
      <c r="L8" s="3"/>
      <c r="M8" s="3"/>
      <c r="N8" s="3"/>
      <c r="O8" s="3"/>
      <c r="AB8" s="3"/>
    </row>
    <row r="9" spans="2:28" ht="13.5" customHeight="1" thickBot="1">
      <c r="B9" s="77" t="s">
        <v>205</v>
      </c>
      <c r="C9" s="78">
        <v>91</v>
      </c>
      <c r="E9" s="80">
        <v>503</v>
      </c>
      <c r="F9" s="80">
        <v>137</v>
      </c>
      <c r="G9" s="80">
        <v>123</v>
      </c>
      <c r="H9" s="80">
        <v>129</v>
      </c>
      <c r="I9" s="78">
        <v>114</v>
      </c>
      <c r="K9" s="3"/>
      <c r="AB9" s="3"/>
    </row>
    <row r="10" spans="2:28" ht="12.75" customHeight="1">
      <c r="B10" s="37" t="s">
        <v>78</v>
      </c>
      <c r="C10" s="102">
        <v>-15</v>
      </c>
      <c r="E10" s="44">
        <v>-70</v>
      </c>
      <c r="F10" s="44">
        <v>-18</v>
      </c>
      <c r="G10" s="44">
        <v>-17</v>
      </c>
      <c r="H10" s="44">
        <v>-17</v>
      </c>
      <c r="I10" s="102">
        <v>-18</v>
      </c>
      <c r="K10" s="3"/>
      <c r="P10" s="4"/>
      <c r="Q10" s="4"/>
      <c r="R10" s="4"/>
      <c r="S10" s="4"/>
      <c r="T10" s="19"/>
      <c r="U10" s="4"/>
      <c r="V10" s="4"/>
      <c r="W10" s="4"/>
      <c r="X10" s="4"/>
      <c r="Y10" s="20"/>
      <c r="Z10" s="3"/>
      <c r="AA10" s="3"/>
      <c r="AB10" s="3"/>
    </row>
    <row r="11" spans="2:28" ht="12.75" customHeight="1">
      <c r="B11" s="37" t="s">
        <v>206</v>
      </c>
      <c r="C11" s="102">
        <v>-10</v>
      </c>
      <c r="E11" s="44">
        <v>-50</v>
      </c>
      <c r="F11" s="44">
        <v>-15</v>
      </c>
      <c r="G11" s="44">
        <v>-13</v>
      </c>
      <c r="H11" s="44">
        <v>-12</v>
      </c>
      <c r="I11" s="102">
        <v>-9.5</v>
      </c>
      <c r="K11" s="3"/>
      <c r="P11" s="4"/>
      <c r="Q11" s="4"/>
      <c r="R11" s="4"/>
      <c r="S11" s="4"/>
      <c r="T11" s="4"/>
      <c r="U11" s="4"/>
      <c r="V11" s="4"/>
      <c r="W11" s="4"/>
      <c r="X11" s="4"/>
      <c r="Y11" s="20"/>
      <c r="Z11" s="3"/>
      <c r="AA11" s="3"/>
      <c r="AB11" s="3"/>
    </row>
    <row r="12" spans="2:28" ht="12.75" customHeight="1">
      <c r="B12" s="37" t="s">
        <v>207</v>
      </c>
      <c r="C12" s="102">
        <v>-60</v>
      </c>
      <c r="E12" s="44">
        <v>-239</v>
      </c>
      <c r="F12" s="44">
        <v>-72</v>
      </c>
      <c r="G12" s="44">
        <v>-53</v>
      </c>
      <c r="H12" s="44">
        <v>-56.1</v>
      </c>
      <c r="I12" s="102">
        <v>-58.9</v>
      </c>
      <c r="K12" s="3"/>
      <c r="P12" s="4"/>
      <c r="Q12" s="4"/>
      <c r="R12" s="4"/>
      <c r="S12" s="4"/>
      <c r="T12" s="4"/>
      <c r="U12" s="4"/>
      <c r="V12" s="4"/>
      <c r="W12" s="4"/>
      <c r="X12" s="4"/>
      <c r="Y12" s="20"/>
      <c r="Z12" s="3"/>
      <c r="AA12" s="3"/>
      <c r="AB12" s="3"/>
    </row>
    <row r="13" spans="2:28" ht="12.75" customHeight="1">
      <c r="B13" s="37" t="s">
        <v>208</v>
      </c>
      <c r="C13" s="102">
        <v>-58</v>
      </c>
      <c r="E13" s="44">
        <v>-294</v>
      </c>
      <c r="F13" s="44">
        <v>-97</v>
      </c>
      <c r="G13" s="44">
        <v>-71</v>
      </c>
      <c r="H13" s="44">
        <v>-59</v>
      </c>
      <c r="I13" s="102">
        <v>-67.2</v>
      </c>
      <c r="K13" s="3"/>
      <c r="P13" s="4"/>
      <c r="Q13" s="4"/>
      <c r="R13" s="4"/>
      <c r="S13" s="4"/>
      <c r="T13" s="4"/>
      <c r="U13" s="4"/>
      <c r="V13" s="4"/>
      <c r="W13" s="4"/>
      <c r="X13" s="4"/>
      <c r="Y13" s="20"/>
      <c r="Z13" s="3"/>
      <c r="AA13" s="3"/>
      <c r="AB13" s="3"/>
    </row>
    <row r="14" spans="2:28" ht="12.75" customHeight="1">
      <c r="B14" s="37" t="s">
        <v>71</v>
      </c>
      <c r="C14" s="102">
        <v>0</v>
      </c>
      <c r="E14" s="44">
        <v>0</v>
      </c>
      <c r="F14" s="44">
        <v>0</v>
      </c>
      <c r="G14" s="44">
        <v>0</v>
      </c>
      <c r="H14" s="44">
        <v>0</v>
      </c>
      <c r="I14" s="102">
        <v>0</v>
      </c>
      <c r="K14" s="3"/>
      <c r="P14" s="4"/>
      <c r="Q14" s="4"/>
      <c r="R14" s="4"/>
      <c r="S14" s="4"/>
      <c r="T14" s="4"/>
      <c r="U14" s="4"/>
      <c r="V14" s="4"/>
      <c r="W14" s="4"/>
      <c r="X14" s="4"/>
      <c r="Y14" s="20"/>
      <c r="Z14" s="3"/>
      <c r="AA14" s="3"/>
      <c r="AB14" s="3"/>
    </row>
    <row r="15" spans="2:28" ht="12.75" customHeight="1">
      <c r="B15" s="37" t="s">
        <v>76</v>
      </c>
      <c r="C15" s="102">
        <v>0</v>
      </c>
      <c r="E15" s="46">
        <v>6</v>
      </c>
      <c r="F15" s="46">
        <v>-1</v>
      </c>
      <c r="G15" s="46">
        <v>8</v>
      </c>
      <c r="H15" s="46">
        <v>0</v>
      </c>
      <c r="I15" s="102">
        <v>0</v>
      </c>
      <c r="K15" s="3"/>
      <c r="P15" s="4"/>
      <c r="Q15" s="4"/>
      <c r="R15" s="4"/>
      <c r="S15" s="4"/>
      <c r="T15" s="4"/>
      <c r="U15" s="4"/>
      <c r="V15" s="4"/>
      <c r="W15" s="4"/>
      <c r="X15" s="4"/>
      <c r="Y15" s="20"/>
      <c r="Z15" s="3"/>
      <c r="AA15" s="3"/>
      <c r="AB15" s="3"/>
    </row>
    <row r="16" spans="2:28" ht="12.75" customHeight="1">
      <c r="B16" s="37" t="s">
        <v>209</v>
      </c>
      <c r="C16" s="102">
        <v>2</v>
      </c>
      <c r="E16" s="44">
        <v>-13</v>
      </c>
      <c r="F16" s="44">
        <v>-16</v>
      </c>
      <c r="G16" s="44">
        <v>1</v>
      </c>
      <c r="H16" s="44">
        <v>1.1</v>
      </c>
      <c r="I16" s="102">
        <v>0.9</v>
      </c>
      <c r="K16" s="3"/>
      <c r="P16" s="4"/>
      <c r="Q16" s="4"/>
      <c r="R16" s="4"/>
      <c r="S16" s="4"/>
      <c r="T16" s="4"/>
      <c r="U16" s="4"/>
      <c r="V16" s="4"/>
      <c r="W16" s="4"/>
      <c r="X16" s="4"/>
      <c r="Y16" s="20"/>
      <c r="Z16" s="3"/>
      <c r="AA16" s="3"/>
      <c r="AB16" s="3"/>
    </row>
    <row r="17" spans="2:28" ht="12.75" customHeight="1">
      <c r="B17" s="37" t="s">
        <v>210</v>
      </c>
      <c r="C17" s="102">
        <v>-14</v>
      </c>
      <c r="E17" s="44">
        <v>-127</v>
      </c>
      <c r="F17" s="44">
        <v>-18</v>
      </c>
      <c r="G17" s="44">
        <v>-47</v>
      </c>
      <c r="H17" s="44">
        <v>-26.1</v>
      </c>
      <c r="I17" s="102">
        <v>-35.9</v>
      </c>
      <c r="K17" s="3"/>
      <c r="P17" s="4"/>
      <c r="Q17" s="4"/>
      <c r="R17" s="4"/>
      <c r="S17" s="4"/>
      <c r="T17" s="4"/>
      <c r="U17" s="4"/>
      <c r="V17" s="4"/>
      <c r="W17" s="4"/>
      <c r="X17" s="4"/>
      <c r="Y17" s="20"/>
      <c r="Z17" s="3"/>
      <c r="AA17" s="3"/>
      <c r="AB17" s="3"/>
    </row>
    <row r="18" spans="2:28" ht="13.5" customHeight="1" thickBot="1">
      <c r="B18" s="77" t="s">
        <v>211</v>
      </c>
      <c r="C18" s="78">
        <v>-155</v>
      </c>
      <c r="E18" s="80">
        <v>-787</v>
      </c>
      <c r="F18" s="80">
        <v>-238</v>
      </c>
      <c r="G18" s="80">
        <v>-192</v>
      </c>
      <c r="H18" s="80">
        <v>-169</v>
      </c>
      <c r="I18" s="78">
        <v>-188.60000000000002</v>
      </c>
      <c r="K18" s="3"/>
      <c r="P18" s="4"/>
      <c r="Q18" s="4"/>
      <c r="R18" s="4"/>
      <c r="S18" s="4"/>
      <c r="T18" s="4"/>
      <c r="U18" s="4"/>
      <c r="V18" s="4"/>
      <c r="W18" s="4"/>
      <c r="X18" s="4"/>
      <c r="Y18" s="20"/>
      <c r="Z18" s="3"/>
      <c r="AA18" s="3"/>
      <c r="AB18" s="3"/>
    </row>
    <row r="19" spans="2:28" ht="13.5" customHeight="1" thickBot="1">
      <c r="B19" s="77" t="s">
        <v>77</v>
      </c>
      <c r="C19" s="78">
        <v>-49</v>
      </c>
      <c r="D19" s="67"/>
      <c r="E19" s="80">
        <v>-214</v>
      </c>
      <c r="F19" s="80">
        <v>-82</v>
      </c>
      <c r="G19" s="80">
        <v>-52</v>
      </c>
      <c r="H19" s="80">
        <v>-23</v>
      </c>
      <c r="I19" s="78">
        <v>-57</v>
      </c>
      <c r="J19" s="67"/>
      <c r="K19" s="3"/>
      <c r="AB19" s="3"/>
    </row>
    <row r="20" spans="2:28" ht="13.5" customHeight="1" thickBot="1">
      <c r="B20" s="77" t="s">
        <v>79</v>
      </c>
      <c r="C20" s="78">
        <v>-64</v>
      </c>
      <c r="D20" s="3"/>
      <c r="E20" s="80">
        <v>-284</v>
      </c>
      <c r="F20" s="80">
        <v>-100</v>
      </c>
      <c r="G20" s="80">
        <v>-69</v>
      </c>
      <c r="H20" s="80">
        <v>-40</v>
      </c>
      <c r="I20" s="78">
        <v>-75</v>
      </c>
      <c r="J20" s="3"/>
      <c r="K20" s="3"/>
      <c r="L20" s="3"/>
      <c r="M20" s="3"/>
      <c r="N20" s="3"/>
      <c r="O20" s="3"/>
      <c r="AA20" s="3"/>
      <c r="AB20" s="3"/>
    </row>
    <row r="21" spans="2:28" ht="15.75" customHeight="1">
      <c r="B21" s="50"/>
      <c r="C21" s="50"/>
      <c r="D21" s="3"/>
      <c r="G21" s="44"/>
      <c r="J21" s="3"/>
      <c r="K21" s="3"/>
      <c r="L21" s="3"/>
      <c r="M21" s="3"/>
      <c r="N21" s="3"/>
      <c r="O21" s="3"/>
      <c r="AA21" s="3"/>
      <c r="AB21" s="3"/>
    </row>
    <row r="22" spans="2:28" ht="15.75" customHeight="1">
      <c r="B22" s="37"/>
      <c r="C22" s="37"/>
      <c r="D22" s="3"/>
      <c r="G22" s="44"/>
      <c r="J22" s="3"/>
      <c r="K22" s="3"/>
      <c r="L22" s="3"/>
      <c r="M22" s="3"/>
      <c r="N22" s="3"/>
      <c r="O22" s="3"/>
      <c r="AA22" s="3"/>
      <c r="AB22" s="3"/>
    </row>
    <row r="23" spans="4:28" ht="15.75" customHeight="1">
      <c r="D23" s="3"/>
      <c r="G23" s="44"/>
      <c r="J23" s="3"/>
      <c r="K23" s="3"/>
      <c r="L23" s="3"/>
      <c r="M23" s="3"/>
      <c r="N23" s="3"/>
      <c r="O23" s="3"/>
      <c r="AA23" s="3"/>
      <c r="AB23" s="3"/>
    </row>
    <row r="24" spans="4:28" s="117" customFormat="1" ht="15.75" customHeight="1">
      <c r="D24" s="118"/>
      <c r="G24" s="44"/>
      <c r="J24" s="118"/>
      <c r="K24" s="118"/>
      <c r="L24" s="118"/>
      <c r="M24" s="118"/>
      <c r="N24" s="118"/>
      <c r="O24" s="118"/>
      <c r="AA24" s="118"/>
      <c r="AB24" s="118"/>
    </row>
    <row r="25" spans="2:28" s="117" customFormat="1" ht="15.75" customHeight="1">
      <c r="B25" s="119"/>
      <c r="C25" s="119"/>
      <c r="K25" s="118"/>
      <c r="L25" s="118"/>
      <c r="M25" s="118"/>
      <c r="N25" s="118"/>
      <c r="O25" s="118"/>
      <c r="AA25" s="118"/>
      <c r="AB25" s="118"/>
    </row>
    <row r="26" spans="2:28" s="117" customFormat="1" ht="15.75" customHeight="1">
      <c r="B26" s="120"/>
      <c r="C26" s="120"/>
      <c r="E26" s="123"/>
      <c r="F26" s="123"/>
      <c r="G26" s="115"/>
      <c r="H26" s="123"/>
      <c r="I26" s="123"/>
      <c r="K26" s="118"/>
      <c r="L26" s="118"/>
      <c r="M26" s="118"/>
      <c r="N26" s="118"/>
      <c r="O26" s="118"/>
      <c r="AA26" s="118"/>
      <c r="AB26" s="118"/>
    </row>
    <row r="27" spans="2:28" s="117" customFormat="1" ht="15.75" customHeight="1">
      <c r="B27" s="120"/>
      <c r="C27" s="120"/>
      <c r="E27" s="124"/>
      <c r="F27" s="124"/>
      <c r="G27" s="124"/>
      <c r="H27" s="124"/>
      <c r="I27" s="124"/>
      <c r="K27" s="118"/>
      <c r="L27" s="118"/>
      <c r="M27" s="118"/>
      <c r="N27" s="118"/>
      <c r="O27" s="118"/>
      <c r="AA27" s="118"/>
      <c r="AB27" s="118"/>
    </row>
    <row r="28" spans="2:28" s="117" customFormat="1" ht="15.75" customHeight="1">
      <c r="B28" s="120"/>
      <c r="C28" s="120"/>
      <c r="E28" s="123"/>
      <c r="F28" s="123"/>
      <c r="G28" s="115"/>
      <c r="H28" s="123"/>
      <c r="I28" s="123"/>
      <c r="K28" s="118"/>
      <c r="L28" s="118"/>
      <c r="M28" s="118"/>
      <c r="N28" s="118"/>
      <c r="O28" s="118"/>
      <c r="AA28" s="118"/>
      <c r="AB28" s="118"/>
    </row>
    <row r="29" spans="2:28" s="117" customFormat="1" ht="15.75" customHeight="1">
      <c r="B29" s="120"/>
      <c r="C29" s="120"/>
      <c r="E29" s="124"/>
      <c r="F29" s="124"/>
      <c r="G29" s="124"/>
      <c r="H29" s="124"/>
      <c r="I29" s="124"/>
      <c r="K29" s="118"/>
      <c r="L29" s="118"/>
      <c r="M29" s="118"/>
      <c r="N29" s="118"/>
      <c r="O29" s="118"/>
      <c r="AA29" s="118"/>
      <c r="AB29" s="118"/>
    </row>
    <row r="30" spans="2:28" s="117" customFormat="1" ht="15.75" customHeight="1">
      <c r="B30" s="120"/>
      <c r="C30" s="120"/>
      <c r="E30" s="123"/>
      <c r="F30" s="123"/>
      <c r="G30" s="115"/>
      <c r="H30" s="123"/>
      <c r="I30" s="123"/>
      <c r="K30" s="118"/>
      <c r="L30" s="118"/>
      <c r="M30" s="118"/>
      <c r="N30" s="118"/>
      <c r="O30" s="118"/>
      <c r="AA30" s="118"/>
      <c r="AB30" s="118"/>
    </row>
    <row r="31" spans="2:28" s="117" customFormat="1" ht="15.75" customHeight="1">
      <c r="B31" s="120"/>
      <c r="C31" s="120"/>
      <c r="E31" s="123"/>
      <c r="F31" s="123"/>
      <c r="G31" s="115"/>
      <c r="H31" s="123"/>
      <c r="I31" s="123"/>
      <c r="K31" s="118"/>
      <c r="L31" s="118"/>
      <c r="M31" s="118"/>
      <c r="N31" s="118"/>
      <c r="O31" s="118"/>
      <c r="AA31" s="118"/>
      <c r="AB31" s="118"/>
    </row>
    <row r="32" spans="2:28" s="117" customFormat="1" ht="15.75" customHeight="1">
      <c r="B32" s="120"/>
      <c r="C32" s="120"/>
      <c r="E32" s="118"/>
      <c r="F32" s="118"/>
      <c r="G32" s="118"/>
      <c r="H32" s="118"/>
      <c r="I32" s="118"/>
      <c r="K32" s="118"/>
      <c r="L32" s="118"/>
      <c r="M32" s="118"/>
      <c r="N32" s="118"/>
      <c r="O32" s="118"/>
      <c r="AA32" s="118"/>
      <c r="AB32" s="118"/>
    </row>
    <row r="33" spans="2:28" s="117" customFormat="1" ht="15.75" customHeight="1">
      <c r="B33" s="120"/>
      <c r="C33" s="120"/>
      <c r="E33" s="118"/>
      <c r="F33" s="118"/>
      <c r="G33" s="118"/>
      <c r="H33" s="118"/>
      <c r="I33" s="118"/>
      <c r="K33" s="118"/>
      <c r="L33" s="118"/>
      <c r="M33" s="118"/>
      <c r="N33" s="118"/>
      <c r="O33" s="118"/>
      <c r="AA33" s="118"/>
      <c r="AB33" s="118"/>
    </row>
    <row r="34" spans="2:28" s="117" customFormat="1" ht="15.75" customHeight="1">
      <c r="B34" s="120"/>
      <c r="C34" s="120"/>
      <c r="E34" s="118"/>
      <c r="F34" s="118"/>
      <c r="G34" s="118"/>
      <c r="H34" s="118"/>
      <c r="I34" s="118"/>
      <c r="K34" s="118"/>
      <c r="L34" s="118"/>
      <c r="M34" s="118"/>
      <c r="N34" s="118"/>
      <c r="O34" s="118"/>
      <c r="AA34" s="118"/>
      <c r="AB34" s="118"/>
    </row>
    <row r="35" spans="2:28" s="117" customFormat="1" ht="15.75" customHeight="1">
      <c r="B35" s="120"/>
      <c r="C35" s="120"/>
      <c r="D35" s="121"/>
      <c r="E35" s="121"/>
      <c r="F35" s="121"/>
      <c r="G35" s="121"/>
      <c r="H35" s="121"/>
      <c r="I35" s="121"/>
      <c r="J35" s="121"/>
      <c r="K35" s="118"/>
      <c r="L35" s="118"/>
      <c r="M35" s="118"/>
      <c r="N35" s="118"/>
      <c r="O35" s="118"/>
      <c r="AA35" s="118"/>
      <c r="AB35" s="118"/>
    </row>
    <row r="36" spans="2:28" s="117" customFormat="1" ht="15.75" customHeight="1">
      <c r="B36" s="120"/>
      <c r="C36" s="120"/>
      <c r="E36" s="118"/>
      <c r="F36" s="118"/>
      <c r="G36" s="118"/>
      <c r="H36" s="118"/>
      <c r="I36" s="118"/>
      <c r="K36" s="118"/>
      <c r="L36" s="118"/>
      <c r="M36" s="118"/>
      <c r="N36" s="118"/>
      <c r="O36" s="118"/>
      <c r="AA36" s="118"/>
      <c r="AB36" s="118"/>
    </row>
    <row r="37" spans="2:28" s="117" customFormat="1" ht="15.75" customHeight="1">
      <c r="B37" s="119"/>
      <c r="C37" s="119"/>
      <c r="E37" s="118"/>
      <c r="F37" s="118"/>
      <c r="G37" s="118"/>
      <c r="H37" s="118"/>
      <c r="I37" s="118"/>
      <c r="K37" s="118"/>
      <c r="L37" s="118"/>
      <c r="M37" s="118"/>
      <c r="N37" s="118"/>
      <c r="O37" s="118"/>
      <c r="AA37" s="118"/>
      <c r="AB37" s="118"/>
    </row>
    <row r="38" spans="2:28" s="117" customFormat="1" ht="15.75" customHeight="1">
      <c r="B38" s="122"/>
      <c r="C38" s="122"/>
      <c r="G38" s="118"/>
      <c r="AA38" s="118"/>
      <c r="AB38" s="118"/>
    </row>
    <row r="39" spans="2:28" s="117" customFormat="1" ht="15.75" customHeight="1">
      <c r="B39" s="125"/>
      <c r="C39" s="125"/>
      <c r="K39" s="118"/>
      <c r="L39" s="118"/>
      <c r="M39" s="118"/>
      <c r="N39" s="118"/>
      <c r="O39" s="118"/>
      <c r="AA39" s="118"/>
      <c r="AB39" s="118"/>
    </row>
    <row r="40" spans="2:28" s="117" customFormat="1" ht="15.75" customHeight="1">
      <c r="B40" s="125"/>
      <c r="C40" s="125"/>
      <c r="E40" s="1"/>
      <c r="F40" s="1"/>
      <c r="H40" s="1"/>
      <c r="I40" s="1"/>
      <c r="AA40" s="118"/>
      <c r="AB40" s="118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D56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1" sqref="B2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3" width="17.7109375" style="1" customWidth="1"/>
    <col min="44" max="16384" width="9.140625" style="1" customWidth="1"/>
  </cols>
  <sheetData>
    <row r="1" spans="2:5" ht="23.25" customHeight="1">
      <c r="B1" s="32" t="s">
        <v>62</v>
      </c>
      <c r="C1" s="32"/>
      <c r="D1" s="32"/>
      <c r="E1" s="32"/>
    </row>
    <row r="2" spans="2:43" ht="15.75" customHeight="1">
      <c r="B2" s="71"/>
      <c r="C2" s="71"/>
      <c r="D2" s="71"/>
      <c r="E2" s="71"/>
      <c r="F2" s="71"/>
      <c r="G2" s="71"/>
      <c r="H2" s="71"/>
      <c r="I2" s="209"/>
      <c r="J2" s="209"/>
      <c r="K2" s="209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2:5" ht="12.75">
      <c r="B3" s="2"/>
      <c r="C3" s="2"/>
      <c r="D3" s="2"/>
      <c r="E3" s="2"/>
    </row>
    <row r="4" spans="2:43" ht="75.75" customHeight="1">
      <c r="B4" s="72" t="s">
        <v>60</v>
      </c>
      <c r="C4" s="74" t="s">
        <v>276</v>
      </c>
      <c r="D4" s="116" t="s">
        <v>45</v>
      </c>
      <c r="E4" s="116" t="s">
        <v>46</v>
      </c>
      <c r="F4" s="116" t="s">
        <v>41</v>
      </c>
      <c r="G4" s="116" t="s">
        <v>39</v>
      </c>
      <c r="H4" s="74" t="s">
        <v>38</v>
      </c>
      <c r="I4" s="116" t="s">
        <v>130</v>
      </c>
      <c r="J4" s="116" t="s">
        <v>37</v>
      </c>
      <c r="K4" s="116" t="s">
        <v>36</v>
      </c>
      <c r="L4" s="116" t="s">
        <v>33</v>
      </c>
      <c r="M4" s="116" t="s">
        <v>31</v>
      </c>
      <c r="N4" s="116" t="s">
        <v>89</v>
      </c>
      <c r="O4" s="116" t="s">
        <v>25</v>
      </c>
      <c r="P4" s="116" t="s">
        <v>24</v>
      </c>
      <c r="Q4" s="116" t="s">
        <v>21</v>
      </c>
      <c r="R4" s="116" t="s">
        <v>20</v>
      </c>
      <c r="S4" s="76" t="s">
        <v>218</v>
      </c>
      <c r="T4" s="76" t="s">
        <v>19</v>
      </c>
      <c r="U4" s="76" t="s">
        <v>18</v>
      </c>
      <c r="V4" s="76" t="s">
        <v>16</v>
      </c>
      <c r="W4" s="76" t="s">
        <v>17</v>
      </c>
      <c r="X4" s="76" t="s">
        <v>219</v>
      </c>
      <c r="Y4" s="76" t="s">
        <v>14</v>
      </c>
      <c r="Z4" s="76" t="s">
        <v>15</v>
      </c>
      <c r="AA4" s="76" t="s">
        <v>13</v>
      </c>
      <c r="AB4" s="76" t="s">
        <v>12</v>
      </c>
      <c r="AC4" s="76" t="s">
        <v>220</v>
      </c>
      <c r="AD4" s="76" t="s">
        <v>11</v>
      </c>
      <c r="AE4" s="76" t="s">
        <v>10</v>
      </c>
      <c r="AF4" s="76" t="s">
        <v>8</v>
      </c>
      <c r="AG4" s="76" t="s">
        <v>9</v>
      </c>
      <c r="AH4" s="76" t="s">
        <v>221</v>
      </c>
      <c r="AI4" s="76" t="s">
        <v>2</v>
      </c>
      <c r="AJ4" s="76" t="s">
        <v>4</v>
      </c>
      <c r="AK4" s="76" t="s">
        <v>5</v>
      </c>
      <c r="AL4" s="76" t="s">
        <v>1</v>
      </c>
      <c r="AM4" s="76" t="s">
        <v>222</v>
      </c>
      <c r="AN4" s="76" t="s">
        <v>3</v>
      </c>
      <c r="AO4" s="76" t="s">
        <v>6</v>
      </c>
      <c r="AP4" s="76" t="s">
        <v>7</v>
      </c>
      <c r="AQ4" s="76" t="s">
        <v>0</v>
      </c>
    </row>
    <row r="5" spans="2:43" ht="12" customHeight="1">
      <c r="B5" s="70"/>
      <c r="C5" s="107" t="s">
        <v>223</v>
      </c>
      <c r="D5" s="113" t="s">
        <v>223</v>
      </c>
      <c r="E5" s="113" t="s">
        <v>223</v>
      </c>
      <c r="F5" s="113" t="s">
        <v>223</v>
      </c>
      <c r="G5" s="113" t="s">
        <v>223</v>
      </c>
      <c r="H5" s="107" t="s">
        <v>223</v>
      </c>
      <c r="I5" s="113" t="s">
        <v>223</v>
      </c>
      <c r="J5" s="113" t="s">
        <v>223</v>
      </c>
      <c r="K5" s="113" t="s">
        <v>223</v>
      </c>
      <c r="L5" s="113" t="s">
        <v>223</v>
      </c>
      <c r="M5" s="113" t="s">
        <v>223</v>
      </c>
      <c r="N5" s="113" t="s">
        <v>223</v>
      </c>
      <c r="O5" s="113" t="s">
        <v>223</v>
      </c>
      <c r="P5" s="113" t="s">
        <v>223</v>
      </c>
      <c r="Q5" s="113" t="s">
        <v>223</v>
      </c>
      <c r="R5" s="113" t="s">
        <v>223</v>
      </c>
      <c r="S5" s="113" t="s">
        <v>223</v>
      </c>
      <c r="T5" s="113" t="s">
        <v>223</v>
      </c>
      <c r="U5" s="113" t="s">
        <v>223</v>
      </c>
      <c r="V5" s="113" t="s">
        <v>223</v>
      </c>
      <c r="W5" s="113" t="s">
        <v>223</v>
      </c>
      <c r="X5" s="113" t="s">
        <v>223</v>
      </c>
      <c r="Y5" s="113" t="s">
        <v>223</v>
      </c>
      <c r="Z5" s="113" t="s">
        <v>223</v>
      </c>
      <c r="AA5" s="113" t="s">
        <v>223</v>
      </c>
      <c r="AB5" s="113" t="s">
        <v>223</v>
      </c>
      <c r="AC5" s="113" t="s">
        <v>223</v>
      </c>
      <c r="AD5" s="113" t="s">
        <v>223</v>
      </c>
      <c r="AE5" s="113" t="s">
        <v>223</v>
      </c>
      <c r="AF5" s="113" t="s">
        <v>223</v>
      </c>
      <c r="AG5" s="113" t="s">
        <v>223</v>
      </c>
      <c r="AH5" s="113" t="s">
        <v>223</v>
      </c>
      <c r="AI5" s="113" t="s">
        <v>223</v>
      </c>
      <c r="AJ5" s="113" t="s">
        <v>223</v>
      </c>
      <c r="AK5" s="113" t="s">
        <v>223</v>
      </c>
      <c r="AL5" s="113" t="s">
        <v>223</v>
      </c>
      <c r="AM5" s="113" t="s">
        <v>223</v>
      </c>
      <c r="AN5" s="113" t="s">
        <v>223</v>
      </c>
      <c r="AO5" s="113" t="s">
        <v>223</v>
      </c>
      <c r="AP5" s="113" t="s">
        <v>223</v>
      </c>
      <c r="AQ5" s="113" t="s">
        <v>223</v>
      </c>
    </row>
    <row r="6" spans="2:43" ht="12" customHeight="1" thickBot="1">
      <c r="B6" s="108"/>
      <c r="C6" s="110"/>
      <c r="D6" s="112"/>
      <c r="E6" s="112"/>
      <c r="F6" s="112"/>
      <c r="G6" s="112"/>
      <c r="H6" s="110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</row>
    <row r="7" spans="2:37" ht="12.75">
      <c r="B7" s="83" t="s">
        <v>224</v>
      </c>
      <c r="C7" s="84"/>
      <c r="D7" s="81"/>
      <c r="E7" s="81"/>
      <c r="F7" s="81"/>
      <c r="G7" s="81"/>
      <c r="H7" s="84"/>
      <c r="I7" s="81"/>
      <c r="J7" s="81"/>
      <c r="K7" s="8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AK7" s="3"/>
    </row>
    <row r="8" spans="2:134" ht="12.75">
      <c r="B8" s="37" t="s">
        <v>225</v>
      </c>
      <c r="C8" s="52">
        <v>477.5</v>
      </c>
      <c r="D8" s="53">
        <v>1834.2</v>
      </c>
      <c r="E8" s="53">
        <v>473.3</v>
      </c>
      <c r="F8" s="53">
        <v>435.5</v>
      </c>
      <c r="G8" s="53">
        <v>461.3</v>
      </c>
      <c r="H8" s="52">
        <v>464.2</v>
      </c>
      <c r="I8" s="53">
        <v>1862.75</v>
      </c>
      <c r="J8" s="53">
        <v>461.1</v>
      </c>
      <c r="K8" s="53">
        <v>458.93</v>
      </c>
      <c r="L8" s="53">
        <v>469.2</v>
      </c>
      <c r="M8" s="53">
        <v>474.3</v>
      </c>
      <c r="N8" s="53">
        <v>1918.8000000000002</v>
      </c>
      <c r="O8" s="53">
        <v>472.9</v>
      </c>
      <c r="P8" s="53">
        <v>449.4</v>
      </c>
      <c r="Q8" s="53">
        <v>487.1</v>
      </c>
      <c r="R8" s="53">
        <v>509.4</v>
      </c>
      <c r="S8" s="53">
        <v>2026.8999999999999</v>
      </c>
      <c r="T8" s="53">
        <v>503.76</v>
      </c>
      <c r="U8" s="53">
        <v>515.2</v>
      </c>
      <c r="V8" s="53">
        <v>506.79999999999995</v>
      </c>
      <c r="W8" s="53">
        <v>501</v>
      </c>
      <c r="X8" s="53">
        <v>1876</v>
      </c>
      <c r="Y8" s="53">
        <v>440.4</v>
      </c>
      <c r="Z8" s="53">
        <v>475.2</v>
      </c>
      <c r="AA8" s="53">
        <v>481.9</v>
      </c>
      <c r="AB8" s="53">
        <v>478.5</v>
      </c>
      <c r="AC8" s="53">
        <v>1890.49</v>
      </c>
      <c r="AD8" s="53">
        <v>483.1</v>
      </c>
      <c r="AE8" s="53">
        <v>481.19</v>
      </c>
      <c r="AF8" s="53">
        <v>483.5</v>
      </c>
      <c r="AG8" s="53">
        <v>442.7</v>
      </c>
      <c r="AH8" s="53">
        <v>1607.5</v>
      </c>
      <c r="AI8" s="53">
        <v>403.2</v>
      </c>
      <c r="AJ8" s="53">
        <v>396.5</v>
      </c>
      <c r="AK8" s="53">
        <v>400.6</v>
      </c>
      <c r="AL8" s="53">
        <v>407.2</v>
      </c>
      <c r="AM8" s="53">
        <v>1616.4</v>
      </c>
      <c r="AN8" s="53">
        <v>409.1</v>
      </c>
      <c r="AO8" s="53">
        <v>400.3</v>
      </c>
      <c r="AP8" s="53">
        <v>400.9</v>
      </c>
      <c r="AQ8" s="53">
        <v>406.1</v>
      </c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</row>
    <row r="9" spans="2:43" ht="12.75">
      <c r="B9" s="37" t="s">
        <v>226</v>
      </c>
      <c r="C9" s="52">
        <v>326.5</v>
      </c>
      <c r="D9" s="53">
        <v>1296.3</v>
      </c>
      <c r="E9" s="53">
        <v>336.3</v>
      </c>
      <c r="F9" s="53">
        <v>322.6</v>
      </c>
      <c r="G9" s="53">
        <v>313.9</v>
      </c>
      <c r="H9" s="52">
        <v>323.5</v>
      </c>
      <c r="I9" s="53">
        <v>1315.19</v>
      </c>
      <c r="J9" s="53">
        <v>334.6</v>
      </c>
      <c r="K9" s="53">
        <v>324.99</v>
      </c>
      <c r="L9" s="53">
        <v>327.2</v>
      </c>
      <c r="M9" s="53">
        <v>328.3</v>
      </c>
      <c r="N9" s="53">
        <v>1400.6</v>
      </c>
      <c r="O9" s="53">
        <v>346.6</v>
      </c>
      <c r="P9" s="53">
        <v>346</v>
      </c>
      <c r="Q9" s="53">
        <v>348.7</v>
      </c>
      <c r="R9" s="53">
        <v>359.3</v>
      </c>
      <c r="S9" s="53">
        <v>1454</v>
      </c>
      <c r="T9" s="53">
        <v>365.66</v>
      </c>
      <c r="U9" s="53">
        <v>358.9</v>
      </c>
      <c r="V9" s="53">
        <v>362.2</v>
      </c>
      <c r="W9" s="53">
        <v>367.2</v>
      </c>
      <c r="X9" s="53">
        <v>1457.4</v>
      </c>
      <c r="Y9" s="53">
        <v>367.6</v>
      </c>
      <c r="Z9" s="53">
        <v>361.4</v>
      </c>
      <c r="AA9" s="53">
        <v>361.6</v>
      </c>
      <c r="AB9" s="53">
        <v>366.8</v>
      </c>
      <c r="AC9" s="53">
        <v>1550.49</v>
      </c>
      <c r="AD9" s="53">
        <v>383.8</v>
      </c>
      <c r="AE9" s="53">
        <v>386.8</v>
      </c>
      <c r="AF9" s="53">
        <v>387.21</v>
      </c>
      <c r="AG9" s="53">
        <v>392.69</v>
      </c>
      <c r="AH9" s="53">
        <v>1607.5</v>
      </c>
      <c r="AI9" s="53">
        <v>403.2</v>
      </c>
      <c r="AJ9" s="53">
        <v>396.5</v>
      </c>
      <c r="AK9" s="53">
        <v>400.6</v>
      </c>
      <c r="AL9" s="53">
        <v>407.2</v>
      </c>
      <c r="AM9" s="53">
        <v>1616.4</v>
      </c>
      <c r="AN9" s="53">
        <v>409.1</v>
      </c>
      <c r="AO9" s="53">
        <v>400.3</v>
      </c>
      <c r="AP9" s="53">
        <v>400.9</v>
      </c>
      <c r="AQ9" s="53">
        <v>406.1</v>
      </c>
    </row>
    <row r="10" spans="2:43" ht="12.75">
      <c r="B10" s="37" t="s">
        <v>227</v>
      </c>
      <c r="C10" s="52">
        <v>151</v>
      </c>
      <c r="D10" s="53">
        <v>537.9</v>
      </c>
      <c r="E10" s="53">
        <v>137</v>
      </c>
      <c r="F10" s="53">
        <v>112.8</v>
      </c>
      <c r="G10" s="53">
        <v>147.4</v>
      </c>
      <c r="H10" s="52">
        <v>140.7</v>
      </c>
      <c r="I10" s="53">
        <v>548.44</v>
      </c>
      <c r="J10" s="53">
        <v>126.42</v>
      </c>
      <c r="K10" s="53">
        <v>133.94</v>
      </c>
      <c r="L10" s="53">
        <v>142</v>
      </c>
      <c r="M10" s="53">
        <v>146</v>
      </c>
      <c r="N10" s="53">
        <v>518.5</v>
      </c>
      <c r="O10" s="53">
        <v>126.3</v>
      </c>
      <c r="P10" s="53">
        <v>103.5</v>
      </c>
      <c r="Q10" s="53">
        <v>138.4</v>
      </c>
      <c r="R10" s="53">
        <v>150.3</v>
      </c>
      <c r="S10" s="53">
        <v>572.8</v>
      </c>
      <c r="T10" s="53">
        <v>138.1</v>
      </c>
      <c r="U10" s="53">
        <v>156.3</v>
      </c>
      <c r="V10" s="53">
        <v>144.6</v>
      </c>
      <c r="W10" s="53">
        <v>133.8</v>
      </c>
      <c r="X10" s="53">
        <v>418.6</v>
      </c>
      <c r="Y10" s="53">
        <v>72.8</v>
      </c>
      <c r="Z10" s="53">
        <v>113.8</v>
      </c>
      <c r="AA10" s="53">
        <v>120.3</v>
      </c>
      <c r="AB10" s="53">
        <v>111.7</v>
      </c>
      <c r="AC10" s="53">
        <v>340</v>
      </c>
      <c r="AD10" s="53">
        <v>99.3</v>
      </c>
      <c r="AE10" s="53">
        <v>94.39</v>
      </c>
      <c r="AF10" s="53">
        <v>96.29</v>
      </c>
      <c r="AG10" s="53">
        <v>50.01</v>
      </c>
      <c r="AH10" s="53" t="s">
        <v>22</v>
      </c>
      <c r="AI10" s="53" t="s">
        <v>22</v>
      </c>
      <c r="AJ10" s="53" t="s">
        <v>22</v>
      </c>
      <c r="AK10" s="53" t="s">
        <v>22</v>
      </c>
      <c r="AL10" s="53" t="s">
        <v>22</v>
      </c>
      <c r="AM10" s="53" t="s">
        <v>22</v>
      </c>
      <c r="AN10" s="53" t="s">
        <v>22</v>
      </c>
      <c r="AO10" s="53" t="s">
        <v>22</v>
      </c>
      <c r="AP10" s="53" t="s">
        <v>22</v>
      </c>
      <c r="AQ10" s="53" t="s">
        <v>22</v>
      </c>
    </row>
    <row r="11" spans="2:43" ht="12.75">
      <c r="B11" s="37" t="s">
        <v>228</v>
      </c>
      <c r="C11" s="52">
        <v>703.8</v>
      </c>
      <c r="D11" s="53">
        <v>2711.5</v>
      </c>
      <c r="E11" s="53">
        <v>721.7</v>
      </c>
      <c r="F11" s="53">
        <v>659.9</v>
      </c>
      <c r="G11" s="53">
        <v>611.5</v>
      </c>
      <c r="H11" s="52">
        <v>718.4</v>
      </c>
      <c r="I11" s="53">
        <v>2673.92</v>
      </c>
      <c r="J11" s="53">
        <v>730.64</v>
      </c>
      <c r="K11" s="53">
        <v>664.38</v>
      </c>
      <c r="L11" s="53">
        <v>567</v>
      </c>
      <c r="M11" s="53">
        <v>711.9</v>
      </c>
      <c r="N11" s="53">
        <v>2540.4</v>
      </c>
      <c r="O11" s="53">
        <v>692</v>
      </c>
      <c r="P11" s="53">
        <v>581.9</v>
      </c>
      <c r="Q11" s="53">
        <v>596.4</v>
      </c>
      <c r="R11" s="53">
        <v>670</v>
      </c>
      <c r="S11" s="53">
        <v>2564.4</v>
      </c>
      <c r="T11" s="53">
        <v>664.48</v>
      </c>
      <c r="U11" s="53">
        <v>612.49</v>
      </c>
      <c r="V11" s="53">
        <v>602.14</v>
      </c>
      <c r="W11" s="53">
        <v>685.24</v>
      </c>
      <c r="X11" s="53">
        <v>2627.2</v>
      </c>
      <c r="Y11" s="53">
        <v>691.5</v>
      </c>
      <c r="Z11" s="53">
        <v>581.6</v>
      </c>
      <c r="AA11" s="53">
        <v>650.4</v>
      </c>
      <c r="AB11" s="53">
        <v>703.7</v>
      </c>
      <c r="AC11" s="53">
        <v>2691.8</v>
      </c>
      <c r="AD11" s="53">
        <v>736.8</v>
      </c>
      <c r="AE11" s="53">
        <v>618.6</v>
      </c>
      <c r="AF11" s="53">
        <v>603.9</v>
      </c>
      <c r="AG11" s="53">
        <v>732.5</v>
      </c>
      <c r="AH11" s="53">
        <v>2709.7</v>
      </c>
      <c r="AI11" s="53">
        <v>706.2</v>
      </c>
      <c r="AJ11" s="53">
        <v>647.9</v>
      </c>
      <c r="AK11" s="53">
        <v>625.1</v>
      </c>
      <c r="AL11" s="53">
        <v>730.5</v>
      </c>
      <c r="AM11" s="53">
        <v>2713.1</v>
      </c>
      <c r="AN11" s="53">
        <v>725.4</v>
      </c>
      <c r="AO11" s="53">
        <v>668.7</v>
      </c>
      <c r="AP11" s="53">
        <v>594.6</v>
      </c>
      <c r="AQ11" s="53">
        <v>724.4</v>
      </c>
    </row>
    <row r="12" spans="2:43" ht="12.75">
      <c r="B12" s="37" t="s">
        <v>226</v>
      </c>
      <c r="C12" s="52">
        <v>660.6</v>
      </c>
      <c r="D12" s="53">
        <v>2511.4</v>
      </c>
      <c r="E12" s="53">
        <v>673.1</v>
      </c>
      <c r="F12" s="53">
        <v>606.1</v>
      </c>
      <c r="G12" s="53">
        <v>558.6</v>
      </c>
      <c r="H12" s="52">
        <v>673.6</v>
      </c>
      <c r="I12" s="53">
        <v>2523.78</v>
      </c>
      <c r="J12" s="53">
        <v>684.04</v>
      </c>
      <c r="K12" s="53">
        <v>626.64</v>
      </c>
      <c r="L12" s="53">
        <v>532.8</v>
      </c>
      <c r="M12" s="53">
        <v>680.3</v>
      </c>
      <c r="N12" s="53">
        <v>2481.5</v>
      </c>
      <c r="O12" s="53">
        <v>670.1</v>
      </c>
      <c r="P12" s="53">
        <v>569.6</v>
      </c>
      <c r="Q12" s="53">
        <v>584.5</v>
      </c>
      <c r="R12" s="53">
        <v>657.3</v>
      </c>
      <c r="S12" s="53">
        <v>2512.7999999999997</v>
      </c>
      <c r="T12" s="53">
        <v>651.48</v>
      </c>
      <c r="U12" s="53">
        <v>600.79</v>
      </c>
      <c r="V12" s="53">
        <v>588.74</v>
      </c>
      <c r="W12" s="53">
        <v>671.84</v>
      </c>
      <c r="X12" s="53">
        <v>2569.2</v>
      </c>
      <c r="Y12" s="53">
        <v>677.2</v>
      </c>
      <c r="Z12" s="53">
        <v>566.9</v>
      </c>
      <c r="AA12" s="53">
        <v>635.9</v>
      </c>
      <c r="AB12" s="53">
        <v>689.5</v>
      </c>
      <c r="AC12" s="53">
        <v>2666.9</v>
      </c>
      <c r="AD12" s="53">
        <v>721.8</v>
      </c>
      <c r="AE12" s="53">
        <v>608.7</v>
      </c>
      <c r="AF12" s="53">
        <v>603.9</v>
      </c>
      <c r="AG12" s="53">
        <v>732.5</v>
      </c>
      <c r="AH12" s="53">
        <v>2709.7</v>
      </c>
      <c r="AI12" s="53">
        <v>706.2</v>
      </c>
      <c r="AJ12" s="53">
        <v>647.9</v>
      </c>
      <c r="AK12" s="53">
        <v>625.1</v>
      </c>
      <c r="AL12" s="53">
        <v>730.5</v>
      </c>
      <c r="AM12" s="53">
        <v>2713.1</v>
      </c>
      <c r="AN12" s="53">
        <v>725.4</v>
      </c>
      <c r="AO12" s="53">
        <v>668.7</v>
      </c>
      <c r="AP12" s="53">
        <v>594.6</v>
      </c>
      <c r="AQ12" s="53">
        <v>724.4</v>
      </c>
    </row>
    <row r="13" spans="2:43" ht="12.75">
      <c r="B13" s="37" t="s">
        <v>27</v>
      </c>
      <c r="C13" s="52">
        <v>43.2</v>
      </c>
      <c r="D13" s="53">
        <v>200.1</v>
      </c>
      <c r="E13" s="53">
        <v>48.6</v>
      </c>
      <c r="F13" s="53">
        <v>53.8</v>
      </c>
      <c r="G13" s="53">
        <v>52.9</v>
      </c>
      <c r="H13" s="52">
        <v>44.8</v>
      </c>
      <c r="I13" s="53">
        <v>150.13</v>
      </c>
      <c r="J13" s="53">
        <v>46.6</v>
      </c>
      <c r="K13" s="53">
        <v>37.73</v>
      </c>
      <c r="L13" s="53">
        <v>34.2</v>
      </c>
      <c r="M13" s="53">
        <v>31.6</v>
      </c>
      <c r="N13" s="53">
        <v>58.800000000000004</v>
      </c>
      <c r="O13" s="53">
        <v>21.9</v>
      </c>
      <c r="P13" s="53">
        <v>12.3</v>
      </c>
      <c r="Q13" s="53">
        <v>12</v>
      </c>
      <c r="R13" s="53">
        <v>12.6</v>
      </c>
      <c r="S13" s="53">
        <v>51.5</v>
      </c>
      <c r="T13" s="53">
        <v>13</v>
      </c>
      <c r="U13" s="53">
        <v>11.7</v>
      </c>
      <c r="V13" s="53">
        <v>13.4</v>
      </c>
      <c r="W13" s="53">
        <v>13.4</v>
      </c>
      <c r="X13" s="53">
        <v>58</v>
      </c>
      <c r="Y13" s="53">
        <v>14.3</v>
      </c>
      <c r="Z13" s="53">
        <v>14.7</v>
      </c>
      <c r="AA13" s="53">
        <v>14.5</v>
      </c>
      <c r="AB13" s="53">
        <v>14.2</v>
      </c>
      <c r="AC13" s="53">
        <v>24.9</v>
      </c>
      <c r="AD13" s="53">
        <v>15</v>
      </c>
      <c r="AE13" s="53">
        <v>9.9</v>
      </c>
      <c r="AF13" s="53" t="s">
        <v>22</v>
      </c>
      <c r="AG13" s="53" t="s">
        <v>22</v>
      </c>
      <c r="AH13" s="53" t="s">
        <v>22</v>
      </c>
      <c r="AI13" s="53" t="s">
        <v>22</v>
      </c>
      <c r="AJ13" s="53" t="s">
        <v>22</v>
      </c>
      <c r="AK13" s="53" t="s">
        <v>22</v>
      </c>
      <c r="AL13" s="53" t="s">
        <v>22</v>
      </c>
      <c r="AM13" s="53" t="s">
        <v>22</v>
      </c>
      <c r="AN13" s="53" t="s">
        <v>22</v>
      </c>
      <c r="AO13" s="53" t="s">
        <v>22</v>
      </c>
      <c r="AP13" s="53" t="s">
        <v>22</v>
      </c>
      <c r="AQ13" s="53" t="s">
        <v>22</v>
      </c>
    </row>
    <row r="14" spans="2:43" ht="13.5" thickBot="1">
      <c r="B14" s="77" t="s">
        <v>229</v>
      </c>
      <c r="C14" s="87">
        <v>1181.3</v>
      </c>
      <c r="D14" s="88">
        <v>4545.7</v>
      </c>
      <c r="E14" s="88">
        <v>1195</v>
      </c>
      <c r="F14" s="88">
        <v>1095.4</v>
      </c>
      <c r="G14" s="88">
        <v>1072.8</v>
      </c>
      <c r="H14" s="87">
        <v>1182.6</v>
      </c>
      <c r="I14" s="88">
        <v>4536.7</v>
      </c>
      <c r="J14" s="88">
        <v>1191.7</v>
      </c>
      <c r="K14" s="88">
        <v>1123.21</v>
      </c>
      <c r="L14" s="88">
        <v>1036.2</v>
      </c>
      <c r="M14" s="88">
        <v>1186.3</v>
      </c>
      <c r="N14" s="88">
        <v>4458.5</v>
      </c>
      <c r="O14" s="88">
        <v>1164.9</v>
      </c>
      <c r="P14" s="88">
        <v>1031.3</v>
      </c>
      <c r="Q14" s="88">
        <v>1083.5</v>
      </c>
      <c r="R14" s="88">
        <v>1178.9</v>
      </c>
      <c r="S14" s="88">
        <v>4591.3</v>
      </c>
      <c r="T14" s="88">
        <v>1168.24</v>
      </c>
      <c r="U14" s="88">
        <v>1127.7</v>
      </c>
      <c r="V14" s="88">
        <v>1108.94</v>
      </c>
      <c r="W14" s="88">
        <v>1186.24</v>
      </c>
      <c r="X14" s="88">
        <v>4503.1</v>
      </c>
      <c r="Y14" s="88">
        <v>1131.8</v>
      </c>
      <c r="Z14" s="88">
        <v>1056.8</v>
      </c>
      <c r="AA14" s="88">
        <v>1132.3</v>
      </c>
      <c r="AB14" s="88">
        <v>1182.2</v>
      </c>
      <c r="AC14" s="88">
        <v>4582.29</v>
      </c>
      <c r="AD14" s="88">
        <v>1219.9</v>
      </c>
      <c r="AE14" s="88">
        <v>1099.79</v>
      </c>
      <c r="AF14" s="88">
        <v>1087.4</v>
      </c>
      <c r="AG14" s="88">
        <v>1175.2</v>
      </c>
      <c r="AH14" s="88">
        <v>4317.2</v>
      </c>
      <c r="AI14" s="88">
        <v>1109.4</v>
      </c>
      <c r="AJ14" s="88">
        <v>1044.4</v>
      </c>
      <c r="AK14" s="88">
        <v>1025.7</v>
      </c>
      <c r="AL14" s="88">
        <v>1137.7</v>
      </c>
      <c r="AM14" s="88">
        <v>4329.5</v>
      </c>
      <c r="AN14" s="88">
        <v>1134.5</v>
      </c>
      <c r="AO14" s="88">
        <v>1069</v>
      </c>
      <c r="AP14" s="88">
        <v>995.5</v>
      </c>
      <c r="AQ14" s="88">
        <v>1130.5</v>
      </c>
    </row>
    <row r="15" spans="2:43" ht="12.75">
      <c r="B15" s="37"/>
      <c r="C15" s="54"/>
      <c r="D15" s="55"/>
      <c r="E15" s="55"/>
      <c r="F15" s="55"/>
      <c r="G15" s="55"/>
      <c r="H15" s="54"/>
      <c r="I15" s="55"/>
      <c r="J15" s="55"/>
      <c r="K15" s="55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2:43" ht="13.5" thickBot="1">
      <c r="B16" s="77" t="s">
        <v>230</v>
      </c>
      <c r="C16" s="87"/>
      <c r="D16" s="88"/>
      <c r="E16" s="88"/>
      <c r="F16" s="88"/>
      <c r="G16" s="88"/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</row>
    <row r="17" spans="2:43" ht="12.75">
      <c r="B17" s="37" t="s">
        <v>225</v>
      </c>
      <c r="C17" s="52">
        <v>9431.2</v>
      </c>
      <c r="D17" s="53">
        <v>27465.9</v>
      </c>
      <c r="E17" s="53">
        <v>8140.8</v>
      </c>
      <c r="F17" s="53">
        <v>4777.5</v>
      </c>
      <c r="G17" s="53">
        <v>5134</v>
      </c>
      <c r="H17" s="52">
        <v>9413.6</v>
      </c>
      <c r="I17" s="53">
        <v>25291.24</v>
      </c>
      <c r="J17" s="53">
        <v>7603.59</v>
      </c>
      <c r="K17" s="53">
        <v>4298</v>
      </c>
      <c r="L17" s="53">
        <v>5079</v>
      </c>
      <c r="M17" s="53">
        <v>8311</v>
      </c>
      <c r="N17" s="53">
        <v>22894.8</v>
      </c>
      <c r="O17" s="53">
        <v>6920.5</v>
      </c>
      <c r="P17" s="53">
        <v>4003.9</v>
      </c>
      <c r="Q17" s="53">
        <v>4410.1</v>
      </c>
      <c r="R17" s="53">
        <v>7560.3</v>
      </c>
      <c r="S17" s="53">
        <v>21653.3</v>
      </c>
      <c r="T17" s="53">
        <v>6184.3</v>
      </c>
      <c r="U17" s="53">
        <v>3661.5</v>
      </c>
      <c r="V17" s="53">
        <v>4496.7</v>
      </c>
      <c r="W17" s="53">
        <v>7310.8</v>
      </c>
      <c r="X17" s="53">
        <v>17357.7</v>
      </c>
      <c r="Y17" s="53">
        <v>6469.6</v>
      </c>
      <c r="Z17" s="53">
        <v>3284.3</v>
      </c>
      <c r="AA17" s="53">
        <v>3078.2</v>
      </c>
      <c r="AB17" s="53">
        <v>4525.6</v>
      </c>
      <c r="AC17" s="53">
        <v>15005.62</v>
      </c>
      <c r="AD17" s="53">
        <v>4132</v>
      </c>
      <c r="AE17" s="53">
        <v>2731.42</v>
      </c>
      <c r="AF17" s="53">
        <v>2964.5</v>
      </c>
      <c r="AG17" s="53">
        <v>5177.7</v>
      </c>
      <c r="AH17" s="53">
        <v>13756.4</v>
      </c>
      <c r="AI17" s="53">
        <v>4070.1</v>
      </c>
      <c r="AJ17" s="53">
        <v>2315.2</v>
      </c>
      <c r="AK17" s="53">
        <v>2698.2</v>
      </c>
      <c r="AL17" s="53">
        <v>4672.9</v>
      </c>
      <c r="AM17" s="53">
        <v>13166.8</v>
      </c>
      <c r="AN17" s="53">
        <v>3871.4</v>
      </c>
      <c r="AO17" s="53">
        <v>2320.7</v>
      </c>
      <c r="AP17" s="53">
        <v>2588.5</v>
      </c>
      <c r="AQ17" s="53">
        <v>4386.2</v>
      </c>
    </row>
    <row r="18" spans="2:43" ht="12.75">
      <c r="B18" s="37" t="s">
        <v>231</v>
      </c>
      <c r="C18" s="52">
        <v>1351.6</v>
      </c>
      <c r="D18" s="192">
        <v>3928.8</v>
      </c>
      <c r="E18" s="192">
        <v>1360</v>
      </c>
      <c r="F18" s="192">
        <v>855.2</v>
      </c>
      <c r="G18" s="192">
        <v>715.7</v>
      </c>
      <c r="H18" s="52">
        <v>998</v>
      </c>
      <c r="I18" s="192">
        <v>2185.69</v>
      </c>
      <c r="J18" s="192">
        <v>602.97</v>
      </c>
      <c r="K18" s="192">
        <v>452</v>
      </c>
      <c r="L18" s="192">
        <v>482</v>
      </c>
      <c r="M18" s="192">
        <v>649</v>
      </c>
      <c r="N18" s="192">
        <v>2510.3100000000004</v>
      </c>
      <c r="O18" s="192">
        <v>560.6</v>
      </c>
      <c r="P18" s="53">
        <v>614.2</v>
      </c>
      <c r="Q18" s="53">
        <v>571.31</v>
      </c>
      <c r="R18" s="53">
        <v>764.2</v>
      </c>
      <c r="S18" s="53">
        <v>2311</v>
      </c>
      <c r="T18" s="53">
        <v>647.8</v>
      </c>
      <c r="U18" s="53">
        <v>639.3</v>
      </c>
      <c r="V18" s="53">
        <v>501.5</v>
      </c>
      <c r="W18" s="53">
        <v>522.4</v>
      </c>
      <c r="X18" s="53">
        <v>1759.51</v>
      </c>
      <c r="Y18" s="53">
        <v>488.07</v>
      </c>
      <c r="Z18" s="53">
        <v>362.7</v>
      </c>
      <c r="AA18" s="53">
        <v>444.1</v>
      </c>
      <c r="AB18" s="53">
        <v>464.7</v>
      </c>
      <c r="AC18" s="53">
        <v>1382.82</v>
      </c>
      <c r="AD18" s="53">
        <v>356</v>
      </c>
      <c r="AE18" s="53">
        <v>306.19</v>
      </c>
      <c r="AF18" s="53">
        <v>271.41</v>
      </c>
      <c r="AG18" s="53">
        <v>449.22</v>
      </c>
      <c r="AH18" s="53">
        <v>323.69</v>
      </c>
      <c r="AI18" s="53">
        <v>210.99</v>
      </c>
      <c r="AJ18" s="53">
        <v>39.74</v>
      </c>
      <c r="AK18" s="53">
        <v>24.06</v>
      </c>
      <c r="AL18" s="53">
        <v>48.9</v>
      </c>
      <c r="AM18" s="53" t="s">
        <v>22</v>
      </c>
      <c r="AN18" s="53" t="s">
        <v>22</v>
      </c>
      <c r="AO18" s="53" t="s">
        <v>22</v>
      </c>
      <c r="AP18" s="53" t="s">
        <v>22</v>
      </c>
      <c r="AQ18" s="53" t="s">
        <v>22</v>
      </c>
    </row>
    <row r="19" spans="2:43" ht="12.75">
      <c r="B19" s="37" t="s">
        <v>228</v>
      </c>
      <c r="C19" s="52">
        <v>464.8</v>
      </c>
      <c r="D19" s="53">
        <v>1578</v>
      </c>
      <c r="E19" s="53">
        <v>442.2</v>
      </c>
      <c r="F19" s="53">
        <v>336.7</v>
      </c>
      <c r="G19" s="53">
        <v>308.2</v>
      </c>
      <c r="H19" s="52">
        <v>490.9</v>
      </c>
      <c r="I19" s="53">
        <v>1495.92</v>
      </c>
      <c r="J19" s="53">
        <v>418.84</v>
      </c>
      <c r="K19" s="53">
        <v>296</v>
      </c>
      <c r="L19" s="53">
        <v>312</v>
      </c>
      <c r="M19" s="53">
        <v>469.1</v>
      </c>
      <c r="N19" s="53">
        <v>1371</v>
      </c>
      <c r="O19" s="53">
        <v>417.4</v>
      </c>
      <c r="P19" s="53">
        <v>243.6</v>
      </c>
      <c r="Q19" s="53">
        <v>298.2</v>
      </c>
      <c r="R19" s="53">
        <v>411.8</v>
      </c>
      <c r="S19" s="53">
        <v>1295.2</v>
      </c>
      <c r="T19" s="53">
        <v>354.7</v>
      </c>
      <c r="U19" s="53">
        <v>260.8</v>
      </c>
      <c r="V19" s="53">
        <v>285.1</v>
      </c>
      <c r="W19" s="53">
        <v>394.6</v>
      </c>
      <c r="X19" s="53">
        <v>1251.74</v>
      </c>
      <c r="Y19" s="53">
        <v>334.4</v>
      </c>
      <c r="Z19" s="53">
        <v>271.58</v>
      </c>
      <c r="AA19" s="53">
        <v>271.2</v>
      </c>
      <c r="AB19" s="53">
        <v>374.6</v>
      </c>
      <c r="AC19" s="53">
        <v>1202.45</v>
      </c>
      <c r="AD19" s="53">
        <v>350.58</v>
      </c>
      <c r="AE19" s="53">
        <v>220.07</v>
      </c>
      <c r="AF19" s="53">
        <v>245.3</v>
      </c>
      <c r="AG19" s="53">
        <v>386.5</v>
      </c>
      <c r="AH19" s="53">
        <v>1156.12</v>
      </c>
      <c r="AI19" s="53">
        <v>335.5</v>
      </c>
      <c r="AJ19" s="53">
        <v>215.9</v>
      </c>
      <c r="AK19" s="53">
        <v>232.66</v>
      </c>
      <c r="AL19" s="53">
        <v>372.06</v>
      </c>
      <c r="AM19" s="53">
        <v>1110.6</v>
      </c>
      <c r="AN19" s="53">
        <v>326.1</v>
      </c>
      <c r="AO19" s="53">
        <v>210.5</v>
      </c>
      <c r="AP19" s="53">
        <v>206.9</v>
      </c>
      <c r="AQ19" s="53">
        <v>367.1</v>
      </c>
    </row>
    <row r="20" spans="2:43" ht="12.75">
      <c r="B20" s="83" t="s">
        <v>232</v>
      </c>
      <c r="C20" s="89">
        <v>9896</v>
      </c>
      <c r="D20" s="90">
        <v>29043.9</v>
      </c>
      <c r="E20" s="90">
        <v>8582.9</v>
      </c>
      <c r="F20" s="90">
        <v>5114.2</v>
      </c>
      <c r="G20" s="90">
        <v>5442.2</v>
      </c>
      <c r="H20" s="89">
        <v>9904.5</v>
      </c>
      <c r="I20" s="90">
        <v>26787.17</v>
      </c>
      <c r="J20" s="90">
        <v>8022.44</v>
      </c>
      <c r="K20" s="90">
        <v>4594</v>
      </c>
      <c r="L20" s="90">
        <v>5391</v>
      </c>
      <c r="M20" s="90">
        <v>8780</v>
      </c>
      <c r="N20" s="90">
        <v>24265.800000000003</v>
      </c>
      <c r="O20" s="90">
        <v>7337.9</v>
      </c>
      <c r="P20" s="90">
        <v>4247.5</v>
      </c>
      <c r="Q20" s="90">
        <v>4708.3</v>
      </c>
      <c r="R20" s="90">
        <v>7972.1</v>
      </c>
      <c r="S20" s="90">
        <v>22948.5</v>
      </c>
      <c r="T20" s="90">
        <v>6539</v>
      </c>
      <c r="U20" s="90">
        <v>3922.3</v>
      </c>
      <c r="V20" s="90">
        <v>4781.8</v>
      </c>
      <c r="W20" s="90">
        <v>7705.400000000001</v>
      </c>
      <c r="X20" s="90">
        <v>18609.44</v>
      </c>
      <c r="Y20" s="90">
        <v>6804</v>
      </c>
      <c r="Z20" s="90">
        <v>3555.9</v>
      </c>
      <c r="AA20" s="90">
        <v>3349.4</v>
      </c>
      <c r="AB20" s="90">
        <v>4900.2</v>
      </c>
      <c r="AC20" s="90">
        <v>16208.07</v>
      </c>
      <c r="AD20" s="90">
        <v>4482.58</v>
      </c>
      <c r="AE20" s="90">
        <v>2951.49</v>
      </c>
      <c r="AF20" s="90">
        <v>3209.8</v>
      </c>
      <c r="AG20" s="90">
        <v>5564.2</v>
      </c>
      <c r="AH20" s="90">
        <v>14912.52</v>
      </c>
      <c r="AI20" s="90">
        <v>4405.6</v>
      </c>
      <c r="AJ20" s="90">
        <v>2531.1</v>
      </c>
      <c r="AK20" s="90">
        <v>2930.86</v>
      </c>
      <c r="AL20" s="90">
        <v>5044.96</v>
      </c>
      <c r="AM20" s="90">
        <v>14277.4</v>
      </c>
      <c r="AN20" s="90">
        <v>4197.5</v>
      </c>
      <c r="AO20" s="90">
        <v>2531.2</v>
      </c>
      <c r="AP20" s="90">
        <v>2795.4</v>
      </c>
      <c r="AQ20" s="90">
        <v>4753.3</v>
      </c>
    </row>
    <row r="21" spans="2:43" ht="12.75">
      <c r="B21" s="37"/>
      <c r="C21" s="54"/>
      <c r="D21" s="55"/>
      <c r="E21" s="55"/>
      <c r="F21" s="55"/>
      <c r="G21" s="55"/>
      <c r="H21" s="54"/>
      <c r="I21" s="55"/>
      <c r="J21" s="55"/>
      <c r="K21" s="55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</row>
    <row r="22" spans="2:43" ht="13.5" thickBot="1">
      <c r="B22" s="77" t="s">
        <v>233</v>
      </c>
      <c r="C22" s="87"/>
      <c r="D22" s="88"/>
      <c r="E22" s="88"/>
      <c r="F22" s="88"/>
      <c r="G22" s="88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</row>
    <row r="23" spans="2:43" ht="12.75">
      <c r="B23" s="37" t="s">
        <v>226</v>
      </c>
      <c r="C23" s="162">
        <v>185.7</v>
      </c>
      <c r="D23" s="53">
        <v>655.7</v>
      </c>
      <c r="E23" s="53">
        <v>179.6</v>
      </c>
      <c r="F23" s="53">
        <v>157.79999999999998</v>
      </c>
      <c r="G23" s="53">
        <v>126.1</v>
      </c>
      <c r="H23" s="52">
        <v>192.4</v>
      </c>
      <c r="I23" s="53">
        <v>647.27</v>
      </c>
      <c r="J23" s="53">
        <v>180.3</v>
      </c>
      <c r="K23" s="53">
        <v>143.96</v>
      </c>
      <c r="L23" s="53">
        <v>127.4</v>
      </c>
      <c r="M23" s="53">
        <v>195.6</v>
      </c>
      <c r="N23" s="53">
        <v>660.1</v>
      </c>
      <c r="O23" s="53">
        <v>187.51</v>
      </c>
      <c r="P23" s="53">
        <v>117.23</v>
      </c>
      <c r="Q23" s="53">
        <v>160.06</v>
      </c>
      <c r="R23" s="53">
        <v>195.26</v>
      </c>
      <c r="S23" s="53">
        <v>645.54</v>
      </c>
      <c r="T23" s="53">
        <v>170.82</v>
      </c>
      <c r="U23" s="53">
        <v>143.43</v>
      </c>
      <c r="V23" s="53">
        <v>148.43</v>
      </c>
      <c r="W23" s="53">
        <v>182.86</v>
      </c>
      <c r="X23" s="53">
        <v>744.4</v>
      </c>
      <c r="Y23" s="53">
        <v>192</v>
      </c>
      <c r="Z23" s="53">
        <v>162.8</v>
      </c>
      <c r="AA23" s="53">
        <v>165.96</v>
      </c>
      <c r="AB23" s="53">
        <v>223.69</v>
      </c>
      <c r="AC23" s="53">
        <v>723.8</v>
      </c>
      <c r="AD23" s="53">
        <v>200.7</v>
      </c>
      <c r="AE23" s="53">
        <v>154.2</v>
      </c>
      <c r="AF23" s="53">
        <v>153</v>
      </c>
      <c r="AG23" s="53">
        <v>215.9</v>
      </c>
      <c r="AH23" s="53">
        <v>723.4</v>
      </c>
      <c r="AI23" s="53">
        <v>201.3</v>
      </c>
      <c r="AJ23" s="53">
        <v>156.7</v>
      </c>
      <c r="AK23" s="53">
        <v>154.8</v>
      </c>
      <c r="AL23" s="53">
        <v>210.6</v>
      </c>
      <c r="AM23" s="53">
        <v>681.9</v>
      </c>
      <c r="AN23" s="53">
        <v>200</v>
      </c>
      <c r="AO23" s="53">
        <v>149.7</v>
      </c>
      <c r="AP23" s="53">
        <v>132.2</v>
      </c>
      <c r="AQ23" s="53">
        <v>200</v>
      </c>
    </row>
    <row r="24" spans="2:43" ht="12.75">
      <c r="B24" s="37" t="s">
        <v>27</v>
      </c>
      <c r="C24" s="162">
        <v>43</v>
      </c>
      <c r="D24" s="53">
        <v>198.8</v>
      </c>
      <c r="E24" s="53">
        <v>48.4</v>
      </c>
      <c r="F24" s="53">
        <v>53.4</v>
      </c>
      <c r="G24" s="53">
        <v>52.6</v>
      </c>
      <c r="H24" s="162">
        <v>44.4</v>
      </c>
      <c r="I24" s="53">
        <v>148.54</v>
      </c>
      <c r="J24" s="53">
        <v>46.1</v>
      </c>
      <c r="K24" s="53">
        <v>37.7</v>
      </c>
      <c r="L24" s="53">
        <v>33.5</v>
      </c>
      <c r="M24" s="53">
        <v>31.2</v>
      </c>
      <c r="N24" s="53">
        <v>58.4</v>
      </c>
      <c r="O24" s="53">
        <v>21.6</v>
      </c>
      <c r="P24" s="53">
        <v>12.1</v>
      </c>
      <c r="Q24" s="53">
        <v>12.3</v>
      </c>
      <c r="R24" s="53">
        <v>12.4</v>
      </c>
      <c r="S24" s="53">
        <v>50.599999999999994</v>
      </c>
      <c r="T24" s="53">
        <v>12.8</v>
      </c>
      <c r="U24" s="53">
        <v>11.5</v>
      </c>
      <c r="V24" s="53">
        <v>13.1</v>
      </c>
      <c r="W24" s="53">
        <v>13.2</v>
      </c>
      <c r="X24" s="53">
        <v>55.9</v>
      </c>
      <c r="Y24" s="53">
        <v>12.8</v>
      </c>
      <c r="Z24" s="53">
        <v>14.4</v>
      </c>
      <c r="AA24" s="53">
        <v>14.5</v>
      </c>
      <c r="AB24" s="53">
        <v>14.2</v>
      </c>
      <c r="AC24" s="53">
        <v>24.9</v>
      </c>
      <c r="AD24" s="53">
        <v>15</v>
      </c>
      <c r="AE24" s="53">
        <v>9.9</v>
      </c>
      <c r="AF24" s="53" t="s">
        <v>22</v>
      </c>
      <c r="AG24" s="53" t="s">
        <v>22</v>
      </c>
      <c r="AH24" s="53" t="s">
        <v>22</v>
      </c>
      <c r="AI24" s="53" t="s">
        <v>22</v>
      </c>
      <c r="AJ24" s="53" t="s">
        <v>22</v>
      </c>
      <c r="AK24" s="53" t="s">
        <v>22</v>
      </c>
      <c r="AL24" s="53" t="s">
        <v>22</v>
      </c>
      <c r="AM24" s="53" t="s">
        <v>22</v>
      </c>
      <c r="AN24" s="53" t="s">
        <v>22</v>
      </c>
      <c r="AO24" s="53" t="s">
        <v>22</v>
      </c>
      <c r="AP24" s="53" t="s">
        <v>22</v>
      </c>
      <c r="AQ24" s="53" t="s">
        <v>22</v>
      </c>
    </row>
    <row r="25" spans="2:43" ht="12.75">
      <c r="B25" s="37"/>
      <c r="C25" s="52"/>
      <c r="D25" s="53"/>
      <c r="E25" s="53"/>
      <c r="F25" s="53"/>
      <c r="G25" s="53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</row>
    <row r="26" spans="2:43" ht="13.5" thickBot="1">
      <c r="B26" s="77" t="s">
        <v>234</v>
      </c>
      <c r="C26" s="87"/>
      <c r="D26" s="88"/>
      <c r="E26" s="88"/>
      <c r="F26" s="88"/>
      <c r="G26" s="88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</row>
    <row r="27" spans="2:43" ht="12.75">
      <c r="B27" s="36" t="s">
        <v>235</v>
      </c>
      <c r="C27" s="58">
        <v>3667</v>
      </c>
      <c r="D27" s="59">
        <v>13529</v>
      </c>
      <c r="E27" s="59">
        <v>2949</v>
      </c>
      <c r="F27" s="59">
        <v>3324</v>
      </c>
      <c r="G27" s="59">
        <v>3419.1</v>
      </c>
      <c r="H27" s="58">
        <v>3837</v>
      </c>
      <c r="I27" s="59">
        <v>13714</v>
      </c>
      <c r="J27" s="59">
        <v>3673</v>
      </c>
      <c r="K27" s="59">
        <v>3488</v>
      </c>
      <c r="L27" s="59">
        <v>3334.4</v>
      </c>
      <c r="M27" s="59">
        <v>3219</v>
      </c>
      <c r="N27" s="59">
        <v>11527</v>
      </c>
      <c r="O27" s="59">
        <v>2968</v>
      </c>
      <c r="P27" s="59">
        <v>3020</v>
      </c>
      <c r="Q27" s="59">
        <v>2837</v>
      </c>
      <c r="R27" s="59">
        <v>2702</v>
      </c>
      <c r="S27" s="59">
        <v>9329.6</v>
      </c>
      <c r="T27" s="59">
        <v>1862.6</v>
      </c>
      <c r="U27" s="59">
        <v>2398</v>
      </c>
      <c r="V27" s="59">
        <v>2495</v>
      </c>
      <c r="W27" s="59">
        <v>2574</v>
      </c>
      <c r="X27" s="59">
        <v>9699.8</v>
      </c>
      <c r="Y27" s="59">
        <v>2422.8</v>
      </c>
      <c r="Z27" s="59">
        <v>2142.6</v>
      </c>
      <c r="AA27" s="59">
        <v>2593.9</v>
      </c>
      <c r="AB27" s="59">
        <v>2540.5</v>
      </c>
      <c r="AC27" s="59">
        <v>10849.6</v>
      </c>
      <c r="AD27" s="59">
        <v>2663.6</v>
      </c>
      <c r="AE27" s="59">
        <v>2245</v>
      </c>
      <c r="AF27" s="59">
        <v>2481</v>
      </c>
      <c r="AG27" s="59">
        <v>3460</v>
      </c>
      <c r="AH27" s="59">
        <v>11000</v>
      </c>
      <c r="AI27" s="59">
        <v>3105</v>
      </c>
      <c r="AJ27" s="59">
        <v>2133</v>
      </c>
      <c r="AK27" s="59">
        <v>2763</v>
      </c>
      <c r="AL27" s="59">
        <v>2999</v>
      </c>
      <c r="AM27" s="59">
        <v>10915</v>
      </c>
      <c r="AN27" s="59">
        <v>2862</v>
      </c>
      <c r="AO27" s="59">
        <v>2177</v>
      </c>
      <c r="AP27" s="59">
        <v>2743</v>
      </c>
      <c r="AQ27" s="59">
        <v>3133</v>
      </c>
    </row>
    <row r="28" spans="2:43" ht="12.75">
      <c r="B28" s="37" t="s">
        <v>236</v>
      </c>
      <c r="C28" s="58">
        <v>1791</v>
      </c>
      <c r="D28" s="59">
        <v>9038</v>
      </c>
      <c r="E28" s="59">
        <v>1097</v>
      </c>
      <c r="F28" s="59">
        <v>2357</v>
      </c>
      <c r="G28" s="59">
        <v>2602</v>
      </c>
      <c r="H28" s="58">
        <v>2982</v>
      </c>
      <c r="I28" s="59">
        <v>9656</v>
      </c>
      <c r="J28" s="59">
        <v>2540</v>
      </c>
      <c r="K28" s="59">
        <v>1889</v>
      </c>
      <c r="L28" s="59">
        <v>2517</v>
      </c>
      <c r="M28" s="59">
        <v>2709</v>
      </c>
      <c r="N28" s="59">
        <v>10248</v>
      </c>
      <c r="O28" s="59">
        <v>2539</v>
      </c>
      <c r="P28" s="59">
        <v>2429</v>
      </c>
      <c r="Q28" s="59">
        <v>2623</v>
      </c>
      <c r="R28" s="59">
        <v>2657</v>
      </c>
      <c r="S28" s="59">
        <v>8155.1</v>
      </c>
      <c r="T28" s="59">
        <v>1774.1</v>
      </c>
      <c r="U28" s="59">
        <v>2329</v>
      </c>
      <c r="V28" s="59">
        <v>2219</v>
      </c>
      <c r="W28" s="59">
        <v>1833</v>
      </c>
      <c r="X28" s="59">
        <v>8097.13</v>
      </c>
      <c r="Y28" s="59">
        <v>1751.43</v>
      </c>
      <c r="Z28" s="59">
        <v>1805</v>
      </c>
      <c r="AA28" s="59">
        <v>2515.2</v>
      </c>
      <c r="AB28" s="59">
        <v>2025.5</v>
      </c>
      <c r="AC28" s="59">
        <v>8733.7</v>
      </c>
      <c r="AD28" s="59">
        <v>1792.7</v>
      </c>
      <c r="AE28" s="59">
        <v>1885</v>
      </c>
      <c r="AF28" s="59">
        <v>2272</v>
      </c>
      <c r="AG28" s="59">
        <v>2784</v>
      </c>
      <c r="AH28" s="59">
        <v>9018</v>
      </c>
      <c r="AI28" s="59">
        <v>2589</v>
      </c>
      <c r="AJ28" s="59">
        <v>1858</v>
      </c>
      <c r="AK28" s="59">
        <v>2432</v>
      </c>
      <c r="AL28" s="59">
        <v>2139</v>
      </c>
      <c r="AM28" s="59">
        <v>9335</v>
      </c>
      <c r="AN28" s="59">
        <v>2032</v>
      </c>
      <c r="AO28" s="59">
        <v>1947</v>
      </c>
      <c r="AP28" s="59">
        <v>2498</v>
      </c>
      <c r="AQ28" s="59">
        <v>2858</v>
      </c>
    </row>
    <row r="29" spans="2:43" ht="12.75">
      <c r="B29" s="37" t="s">
        <v>28</v>
      </c>
      <c r="C29" s="58">
        <v>727</v>
      </c>
      <c r="D29" s="59">
        <v>2713</v>
      </c>
      <c r="E29" s="59">
        <v>758</v>
      </c>
      <c r="F29" s="59">
        <v>635</v>
      </c>
      <c r="G29" s="59">
        <v>815</v>
      </c>
      <c r="H29" s="58">
        <v>505</v>
      </c>
      <c r="I29" s="59">
        <v>1715</v>
      </c>
      <c r="J29" s="59">
        <v>383</v>
      </c>
      <c r="K29" s="59">
        <v>470</v>
      </c>
      <c r="L29" s="59">
        <v>474.9</v>
      </c>
      <c r="M29" s="59">
        <v>387</v>
      </c>
      <c r="N29" s="59">
        <v>974</v>
      </c>
      <c r="O29" s="59">
        <v>380</v>
      </c>
      <c r="P29" s="59">
        <v>384</v>
      </c>
      <c r="Q29" s="59">
        <v>210</v>
      </c>
      <c r="R29" s="59" t="s">
        <v>22</v>
      </c>
      <c r="S29" s="59" t="s">
        <v>22</v>
      </c>
      <c r="T29" s="59" t="s">
        <v>22</v>
      </c>
      <c r="U29" s="59" t="s">
        <v>22</v>
      </c>
      <c r="V29" s="59" t="s">
        <v>22</v>
      </c>
      <c r="W29" s="59" t="s">
        <v>22</v>
      </c>
      <c r="X29" s="59" t="s">
        <v>22</v>
      </c>
      <c r="Y29" s="59" t="s">
        <v>22</v>
      </c>
      <c r="Z29" s="59" t="s">
        <v>22</v>
      </c>
      <c r="AA29" s="59" t="s">
        <v>22</v>
      </c>
      <c r="AB29" s="59" t="s">
        <v>22</v>
      </c>
      <c r="AC29" s="59" t="s">
        <v>22</v>
      </c>
      <c r="AD29" s="59" t="s">
        <v>22</v>
      </c>
      <c r="AE29" s="59" t="s">
        <v>22</v>
      </c>
      <c r="AF29" s="59" t="s">
        <v>22</v>
      </c>
      <c r="AG29" s="59" t="s">
        <v>22</v>
      </c>
      <c r="AH29" s="59" t="s">
        <v>22</v>
      </c>
      <c r="AI29" s="59" t="s">
        <v>22</v>
      </c>
      <c r="AJ29" s="59" t="s">
        <v>22</v>
      </c>
      <c r="AK29" s="59" t="s">
        <v>22</v>
      </c>
      <c r="AL29" s="59" t="s">
        <v>22</v>
      </c>
      <c r="AM29" s="59" t="s">
        <v>22</v>
      </c>
      <c r="AN29" s="59" t="s">
        <v>22</v>
      </c>
      <c r="AO29" s="59" t="s">
        <v>22</v>
      </c>
      <c r="AP29" s="59" t="s">
        <v>22</v>
      </c>
      <c r="AQ29" s="59" t="s">
        <v>22</v>
      </c>
    </row>
    <row r="30" spans="2:43" ht="14.25">
      <c r="B30" s="224"/>
      <c r="C30" s="58"/>
      <c r="D30" s="59"/>
      <c r="E30" s="59"/>
      <c r="F30" s="59"/>
      <c r="G30" s="59"/>
      <c r="H30" s="58"/>
      <c r="I30" s="59"/>
      <c r="J30" s="59"/>
      <c r="K30" s="59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2:43" ht="13.5" thickBot="1">
      <c r="B31" s="77" t="s">
        <v>237</v>
      </c>
      <c r="C31" s="91"/>
      <c r="D31" s="92"/>
      <c r="E31" s="92"/>
      <c r="F31" s="92"/>
      <c r="G31" s="92"/>
      <c r="H31" s="91"/>
      <c r="I31" s="92"/>
      <c r="J31" s="92"/>
      <c r="K31" s="92"/>
      <c r="L31" s="93"/>
      <c r="M31" s="93"/>
      <c r="N31" s="93"/>
      <c r="O31" s="93"/>
      <c r="P31" s="93"/>
      <c r="Q31" s="93"/>
      <c r="R31" s="93"/>
      <c r="S31" s="93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2:43" ht="12.75">
      <c r="B32" s="36" t="s">
        <v>238</v>
      </c>
      <c r="C32" s="58">
        <v>1349</v>
      </c>
      <c r="D32" s="59"/>
      <c r="E32" s="59">
        <v>2325</v>
      </c>
      <c r="F32" s="59">
        <v>3017</v>
      </c>
      <c r="G32" s="59">
        <v>2051</v>
      </c>
      <c r="H32" s="58">
        <v>1056</v>
      </c>
      <c r="I32" s="59"/>
      <c r="J32" s="59">
        <v>2307</v>
      </c>
      <c r="K32" s="59">
        <v>2923</v>
      </c>
      <c r="L32" s="60">
        <v>1696</v>
      </c>
      <c r="M32" s="60">
        <v>905</v>
      </c>
      <c r="N32" s="60"/>
      <c r="O32" s="60">
        <v>2203</v>
      </c>
      <c r="P32" s="60">
        <v>2876</v>
      </c>
      <c r="Q32" s="60">
        <v>1613</v>
      </c>
      <c r="R32" s="60">
        <v>907</v>
      </c>
      <c r="S32" s="60"/>
      <c r="T32" s="60">
        <v>1737</v>
      </c>
      <c r="U32" s="60">
        <v>2770</v>
      </c>
      <c r="V32" s="60">
        <v>1796</v>
      </c>
      <c r="W32" s="60">
        <v>1253</v>
      </c>
      <c r="X32" s="60"/>
      <c r="Y32" s="60">
        <v>2060</v>
      </c>
      <c r="Z32" s="60">
        <v>2724</v>
      </c>
      <c r="AA32" s="60">
        <v>2051</v>
      </c>
      <c r="AB32" s="60">
        <v>1265</v>
      </c>
      <c r="AC32" s="60"/>
      <c r="AD32" s="60">
        <v>2092.4</v>
      </c>
      <c r="AE32" s="60">
        <v>2484.4</v>
      </c>
      <c r="AF32" s="60">
        <v>1783.1</v>
      </c>
      <c r="AG32" s="60">
        <v>1218</v>
      </c>
      <c r="AH32" s="60"/>
      <c r="AI32" s="60">
        <v>1787</v>
      </c>
      <c r="AJ32" s="60">
        <v>1887</v>
      </c>
      <c r="AK32" s="60">
        <v>1457</v>
      </c>
      <c r="AL32" s="60">
        <v>667</v>
      </c>
      <c r="AM32" s="60"/>
      <c r="AN32" s="60">
        <v>1515</v>
      </c>
      <c r="AO32" s="60">
        <v>1790</v>
      </c>
      <c r="AP32" s="60">
        <v>1160</v>
      </c>
      <c r="AQ32" s="60">
        <v>289</v>
      </c>
    </row>
    <row r="33" spans="2:108" s="2" customFormat="1" ht="14.25">
      <c r="B33" s="224"/>
      <c r="C33" s="58"/>
      <c r="D33" s="59"/>
      <c r="E33" s="59"/>
      <c r="F33" s="59"/>
      <c r="G33" s="59"/>
      <c r="H33" s="58"/>
      <c r="I33" s="59"/>
      <c r="J33" s="59"/>
      <c r="K33" s="5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2:108" s="2" customFormat="1" ht="13.5" thickBot="1">
      <c r="B34" s="77" t="s">
        <v>239</v>
      </c>
      <c r="C34" s="91"/>
      <c r="D34" s="92"/>
      <c r="E34" s="92"/>
      <c r="F34" s="92"/>
      <c r="G34" s="92"/>
      <c r="H34" s="91"/>
      <c r="I34" s="92"/>
      <c r="J34" s="92"/>
      <c r="K34" s="92"/>
      <c r="L34" s="93"/>
      <c r="M34" s="93"/>
      <c r="N34" s="93"/>
      <c r="O34" s="93"/>
      <c r="P34" s="93"/>
      <c r="Q34" s="93"/>
      <c r="R34" s="93"/>
      <c r="S34" s="93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2:108" s="2" customFormat="1" ht="12.75">
      <c r="B35" s="36" t="s">
        <v>240</v>
      </c>
      <c r="C35" s="52">
        <v>3881.3</v>
      </c>
      <c r="D35" s="53">
        <v>11747.2</v>
      </c>
      <c r="E35" s="53">
        <v>3438</v>
      </c>
      <c r="F35" s="53">
        <v>1953.5</v>
      </c>
      <c r="G35" s="53">
        <v>2136</v>
      </c>
      <c r="H35" s="52">
        <v>4219.6</v>
      </c>
      <c r="I35" s="53">
        <v>11645.31</v>
      </c>
      <c r="J35" s="53">
        <v>3294.8</v>
      </c>
      <c r="K35" s="53">
        <v>1968.4</v>
      </c>
      <c r="L35" s="57">
        <v>2441.5</v>
      </c>
      <c r="M35" s="57">
        <v>3940.7</v>
      </c>
      <c r="N35" s="57">
        <v>10858.6</v>
      </c>
      <c r="O35" s="57">
        <v>3443.5</v>
      </c>
      <c r="P35" s="57">
        <v>1876.8000000000002</v>
      </c>
      <c r="Q35" s="57">
        <v>2050.2999999999997</v>
      </c>
      <c r="R35" s="57">
        <v>3488</v>
      </c>
      <c r="S35" s="57">
        <v>9822.7</v>
      </c>
      <c r="T35" s="57">
        <v>2861.5</v>
      </c>
      <c r="U35" s="57">
        <v>1681.4000000000005</v>
      </c>
      <c r="V35" s="57">
        <v>2024</v>
      </c>
      <c r="W35" s="57">
        <v>3255.8</v>
      </c>
      <c r="X35" s="57">
        <v>9585.6</v>
      </c>
      <c r="Y35" s="57">
        <v>2893.7</v>
      </c>
      <c r="Z35" s="57">
        <v>1588.4</v>
      </c>
      <c r="AA35" s="57">
        <v>1882.1</v>
      </c>
      <c r="AB35" s="57">
        <v>3221.4</v>
      </c>
      <c r="AC35" s="57">
        <v>10128.4</v>
      </c>
      <c r="AD35" s="57">
        <v>2605</v>
      </c>
      <c r="AE35" s="57">
        <v>1752.1</v>
      </c>
      <c r="AF35" s="57">
        <v>1870.3</v>
      </c>
      <c r="AG35" s="57">
        <v>3901</v>
      </c>
      <c r="AH35" s="57">
        <v>9923.6</v>
      </c>
      <c r="AI35" s="57">
        <v>3076.1</v>
      </c>
      <c r="AJ35" s="57">
        <v>1510.1</v>
      </c>
      <c r="AK35" s="57">
        <v>1730.1</v>
      </c>
      <c r="AL35" s="57">
        <v>3607.3</v>
      </c>
      <c r="AM35" s="57">
        <v>9451.9</v>
      </c>
      <c r="AN35" s="57">
        <v>2781.8</v>
      </c>
      <c r="AO35" s="57">
        <v>1451.4</v>
      </c>
      <c r="AP35" s="57">
        <v>1696</v>
      </c>
      <c r="AQ35" s="57">
        <v>3522.7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</row>
    <row r="36" spans="2:108" s="2" customFormat="1" ht="12.75">
      <c r="B36" s="136"/>
      <c r="C36" s="52"/>
      <c r="D36" s="53"/>
      <c r="E36" s="53"/>
      <c r="F36" s="53"/>
      <c r="G36" s="53"/>
      <c r="H36" s="52"/>
      <c r="I36" s="53"/>
      <c r="J36" s="53"/>
      <c r="K36" s="5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</row>
    <row r="37" spans="2:108" s="2" customFormat="1" ht="13.5" thickBot="1">
      <c r="B37" s="77" t="s">
        <v>241</v>
      </c>
      <c r="C37" s="68" t="s">
        <v>247</v>
      </c>
      <c r="D37" s="69" t="s">
        <v>247</v>
      </c>
      <c r="E37" s="69" t="s">
        <v>247</v>
      </c>
      <c r="F37" s="69" t="s">
        <v>247</v>
      </c>
      <c r="G37" s="69" t="s">
        <v>247</v>
      </c>
      <c r="H37" s="68" t="s">
        <v>247</v>
      </c>
      <c r="I37" s="69" t="s">
        <v>247</v>
      </c>
      <c r="J37" s="69" t="s">
        <v>247</v>
      </c>
      <c r="K37" s="69" t="s">
        <v>247</v>
      </c>
      <c r="L37" s="69" t="s">
        <v>247</v>
      </c>
      <c r="M37" s="69" t="s">
        <v>247</v>
      </c>
      <c r="N37" s="69" t="s">
        <v>247</v>
      </c>
      <c r="O37" s="69" t="s">
        <v>247</v>
      </c>
      <c r="P37" s="69" t="s">
        <v>247</v>
      </c>
      <c r="Q37" s="69" t="s">
        <v>247</v>
      </c>
      <c r="R37" s="69" t="s">
        <v>247</v>
      </c>
      <c r="S37" s="69" t="s">
        <v>247</v>
      </c>
      <c r="T37" s="69" t="s">
        <v>247</v>
      </c>
      <c r="U37" s="69" t="s">
        <v>247</v>
      </c>
      <c r="V37" s="69" t="s">
        <v>247</v>
      </c>
      <c r="W37" s="69" t="s">
        <v>247</v>
      </c>
      <c r="X37" s="69" t="s">
        <v>247</v>
      </c>
      <c r="Y37" s="69" t="s">
        <v>247</v>
      </c>
      <c r="Z37" s="69" t="s">
        <v>247</v>
      </c>
      <c r="AA37" s="69" t="s">
        <v>247</v>
      </c>
      <c r="AB37" s="69" t="s">
        <v>247</v>
      </c>
      <c r="AC37" s="69" t="s">
        <v>247</v>
      </c>
      <c r="AD37" s="69" t="s">
        <v>247</v>
      </c>
      <c r="AE37" s="69" t="s">
        <v>247</v>
      </c>
      <c r="AF37" s="69" t="s">
        <v>247</v>
      </c>
      <c r="AG37" s="69" t="s">
        <v>247</v>
      </c>
      <c r="AH37" s="69" t="s">
        <v>247</v>
      </c>
      <c r="AI37" s="69" t="s">
        <v>247</v>
      </c>
      <c r="AJ37" s="69" t="s">
        <v>247</v>
      </c>
      <c r="AK37" s="69" t="s">
        <v>247</v>
      </c>
      <c r="AL37" s="69" t="s">
        <v>247</v>
      </c>
      <c r="AM37" s="69" t="s">
        <v>247</v>
      </c>
      <c r="AN37" s="69" t="s">
        <v>247</v>
      </c>
      <c r="AO37" s="69" t="s">
        <v>247</v>
      </c>
      <c r="AP37" s="69" t="s">
        <v>247</v>
      </c>
      <c r="AQ37" s="69" t="s">
        <v>247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</row>
    <row r="38" spans="2:108" s="2" customFormat="1" ht="12.75">
      <c r="B38" s="37" t="s">
        <v>226</v>
      </c>
      <c r="C38" s="52">
        <v>207.6</v>
      </c>
      <c r="D38" s="53">
        <v>818.3</v>
      </c>
      <c r="E38" s="53">
        <v>218.8</v>
      </c>
      <c r="F38" s="53">
        <v>201.8</v>
      </c>
      <c r="G38" s="53">
        <v>189</v>
      </c>
      <c r="H38" s="52">
        <v>208.7</v>
      </c>
      <c r="I38" s="53">
        <v>786.87</v>
      </c>
      <c r="J38" s="53">
        <v>219.59</v>
      </c>
      <c r="K38" s="53">
        <v>202.58</v>
      </c>
      <c r="L38" s="53">
        <v>148.5</v>
      </c>
      <c r="M38" s="53">
        <v>216.2</v>
      </c>
      <c r="N38" s="53">
        <v>763.5</v>
      </c>
      <c r="O38" s="53">
        <v>207.2</v>
      </c>
      <c r="P38" s="53">
        <v>177</v>
      </c>
      <c r="Q38" s="53">
        <v>175.9</v>
      </c>
      <c r="R38" s="53">
        <v>203.4</v>
      </c>
      <c r="S38" s="53">
        <v>764.5</v>
      </c>
      <c r="T38" s="53">
        <v>207.1</v>
      </c>
      <c r="U38" s="53">
        <v>203.8</v>
      </c>
      <c r="V38" s="53">
        <v>147</v>
      </c>
      <c r="W38" s="53">
        <v>206.6</v>
      </c>
      <c r="X38" s="53">
        <v>789.06</v>
      </c>
      <c r="Y38" s="53">
        <v>214.46</v>
      </c>
      <c r="Z38" s="53">
        <v>188.2</v>
      </c>
      <c r="AA38" s="53">
        <v>183.7</v>
      </c>
      <c r="AB38" s="53">
        <v>202.7</v>
      </c>
      <c r="AC38" s="53">
        <v>815.2</v>
      </c>
      <c r="AD38" s="53">
        <v>215.3</v>
      </c>
      <c r="AE38" s="53">
        <v>218.11</v>
      </c>
      <c r="AF38" s="53">
        <v>177.8</v>
      </c>
      <c r="AG38" s="53">
        <v>204.03</v>
      </c>
      <c r="AH38" s="53">
        <v>491.62</v>
      </c>
      <c r="AI38" s="53">
        <v>138.52</v>
      </c>
      <c r="AJ38" s="53">
        <v>129.7</v>
      </c>
      <c r="AK38" s="53">
        <v>95.7</v>
      </c>
      <c r="AL38" s="53">
        <v>127.7</v>
      </c>
      <c r="AM38" s="53">
        <v>467.6</v>
      </c>
      <c r="AN38" s="53">
        <v>123.5</v>
      </c>
      <c r="AO38" s="53">
        <v>126.7</v>
      </c>
      <c r="AP38" s="53">
        <v>84.4</v>
      </c>
      <c r="AQ38" s="53">
        <v>133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</row>
    <row r="39" spans="2:108" s="2" customFormat="1" ht="12.75">
      <c r="B39" s="37" t="s">
        <v>227</v>
      </c>
      <c r="C39" s="52">
        <v>116.3</v>
      </c>
      <c r="D39" s="53">
        <v>527.1</v>
      </c>
      <c r="E39" s="53">
        <v>134.4</v>
      </c>
      <c r="F39" s="53">
        <v>117.7</v>
      </c>
      <c r="G39" s="53">
        <v>135.4</v>
      </c>
      <c r="H39" s="52">
        <v>139.7</v>
      </c>
      <c r="I39" s="53">
        <v>470.22</v>
      </c>
      <c r="J39" s="53">
        <v>109.45</v>
      </c>
      <c r="K39" s="53">
        <v>109.92</v>
      </c>
      <c r="L39" s="53">
        <v>121.2</v>
      </c>
      <c r="M39" s="53">
        <v>129.6</v>
      </c>
      <c r="N39" s="53">
        <v>554.9</v>
      </c>
      <c r="O39" s="53">
        <v>137.1</v>
      </c>
      <c r="P39" s="53">
        <v>121.3</v>
      </c>
      <c r="Q39" s="53">
        <v>151.7</v>
      </c>
      <c r="R39" s="53">
        <v>144.8</v>
      </c>
      <c r="S39" s="53">
        <v>663.9</v>
      </c>
      <c r="T39" s="53">
        <v>151.1</v>
      </c>
      <c r="U39" s="53">
        <v>162.9</v>
      </c>
      <c r="V39" s="53">
        <v>170</v>
      </c>
      <c r="W39" s="53">
        <v>179.9</v>
      </c>
      <c r="X39" s="53">
        <v>418.39</v>
      </c>
      <c r="Y39" s="53">
        <v>56.89</v>
      </c>
      <c r="Z39" s="53">
        <v>116.1</v>
      </c>
      <c r="AA39" s="53">
        <v>126.1</v>
      </c>
      <c r="AB39" s="53">
        <v>119.3</v>
      </c>
      <c r="AC39" s="53">
        <v>283.3</v>
      </c>
      <c r="AD39" s="53">
        <v>94.1</v>
      </c>
      <c r="AE39" s="53">
        <v>109.19</v>
      </c>
      <c r="AF39" s="53">
        <v>55.3</v>
      </c>
      <c r="AG39" s="53">
        <v>24.67</v>
      </c>
      <c r="AH39" s="59" t="s">
        <v>22</v>
      </c>
      <c r="AI39" s="59" t="s">
        <v>22</v>
      </c>
      <c r="AJ39" s="59" t="s">
        <v>22</v>
      </c>
      <c r="AK39" s="59" t="s">
        <v>22</v>
      </c>
      <c r="AL39" s="59" t="s">
        <v>22</v>
      </c>
      <c r="AM39" s="59" t="s">
        <v>22</v>
      </c>
      <c r="AN39" s="59" t="s">
        <v>22</v>
      </c>
      <c r="AO39" s="59" t="s">
        <v>22</v>
      </c>
      <c r="AP39" s="59" t="s">
        <v>22</v>
      </c>
      <c r="AQ39" s="59" t="s">
        <v>22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</row>
    <row r="40" spans="2:108" s="2" customFormat="1" ht="13.5" thickBot="1">
      <c r="B40" s="77" t="s">
        <v>65</v>
      </c>
      <c r="C40" s="87">
        <v>323.9</v>
      </c>
      <c r="D40" s="88">
        <v>1345.4</v>
      </c>
      <c r="E40" s="88">
        <v>353.2</v>
      </c>
      <c r="F40" s="88">
        <v>319.5</v>
      </c>
      <c r="G40" s="88">
        <v>324.4</v>
      </c>
      <c r="H40" s="87">
        <v>348.4</v>
      </c>
      <c r="I40" s="88">
        <v>1257.06</v>
      </c>
      <c r="J40" s="88">
        <v>329</v>
      </c>
      <c r="K40" s="88">
        <v>312.6</v>
      </c>
      <c r="L40" s="88">
        <v>269.6</v>
      </c>
      <c r="M40" s="88">
        <v>345.8</v>
      </c>
      <c r="N40" s="88">
        <v>1318.4</v>
      </c>
      <c r="O40" s="88">
        <v>344.3</v>
      </c>
      <c r="P40" s="88">
        <v>298.3</v>
      </c>
      <c r="Q40" s="88">
        <v>327.7</v>
      </c>
      <c r="R40" s="88">
        <v>348.2</v>
      </c>
      <c r="S40" s="88">
        <v>1428.4</v>
      </c>
      <c r="T40" s="88">
        <v>358.3</v>
      </c>
      <c r="U40" s="88">
        <v>366.70000000000005</v>
      </c>
      <c r="V40" s="88">
        <v>317</v>
      </c>
      <c r="W40" s="88">
        <v>386.4</v>
      </c>
      <c r="X40" s="88">
        <v>1207.45</v>
      </c>
      <c r="Y40" s="88">
        <v>271.35</v>
      </c>
      <c r="Z40" s="88">
        <v>304.3</v>
      </c>
      <c r="AA40" s="88">
        <v>309.8</v>
      </c>
      <c r="AB40" s="88">
        <v>322</v>
      </c>
      <c r="AC40" s="88">
        <v>1098.5</v>
      </c>
      <c r="AD40" s="88">
        <v>309.4</v>
      </c>
      <c r="AE40" s="88">
        <v>327.3</v>
      </c>
      <c r="AF40" s="88">
        <v>233.1</v>
      </c>
      <c r="AG40" s="88">
        <v>228.7</v>
      </c>
      <c r="AH40" s="88">
        <v>491.6</v>
      </c>
      <c r="AI40" s="88">
        <v>138.5</v>
      </c>
      <c r="AJ40" s="88">
        <v>129.7</v>
      </c>
      <c r="AK40" s="88">
        <v>95.7</v>
      </c>
      <c r="AL40" s="88">
        <v>127.7</v>
      </c>
      <c r="AM40" s="88">
        <v>467.6</v>
      </c>
      <c r="AN40" s="88">
        <v>123.5</v>
      </c>
      <c r="AO40" s="88">
        <v>126.7</v>
      </c>
      <c r="AP40" s="88">
        <v>84.4</v>
      </c>
      <c r="AQ40" s="88">
        <v>133</v>
      </c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</row>
    <row r="41" spans="2:108" s="2" customFormat="1" ht="12.75">
      <c r="B41" s="136"/>
      <c r="C41" s="52"/>
      <c r="D41" s="53"/>
      <c r="E41" s="53"/>
      <c r="F41" s="53"/>
      <c r="G41" s="53"/>
      <c r="H41" s="52"/>
      <c r="I41" s="53"/>
      <c r="J41" s="53"/>
      <c r="K41" s="5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</row>
    <row r="42" spans="2:108" s="2" customFormat="1" ht="13.5" thickBot="1">
      <c r="B42" s="77" t="s">
        <v>242</v>
      </c>
      <c r="C42" s="68"/>
      <c r="D42" s="69"/>
      <c r="E42" s="69"/>
      <c r="F42" s="69"/>
      <c r="G42" s="69"/>
      <c r="H42" s="68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</row>
    <row r="43" spans="2:108" s="2" customFormat="1" ht="12.75">
      <c r="B43" s="37" t="s">
        <v>226</v>
      </c>
      <c r="C43" s="52">
        <v>209.95</v>
      </c>
      <c r="D43" s="53">
        <v>817.5</v>
      </c>
      <c r="E43" s="53">
        <v>225.3</v>
      </c>
      <c r="F43" s="53">
        <v>194</v>
      </c>
      <c r="G43" s="53">
        <v>188.5</v>
      </c>
      <c r="H43" s="52">
        <v>210</v>
      </c>
      <c r="I43" s="53">
        <v>791</v>
      </c>
      <c r="J43" s="53">
        <v>222</v>
      </c>
      <c r="K43" s="53">
        <v>190.3</v>
      </c>
      <c r="L43" s="53">
        <v>160.7</v>
      </c>
      <c r="M43" s="53">
        <v>218</v>
      </c>
      <c r="N43" s="53">
        <v>752.7</v>
      </c>
      <c r="O43" s="53">
        <v>197.6</v>
      </c>
      <c r="P43" s="53">
        <v>178.7</v>
      </c>
      <c r="Q43" s="53">
        <v>171.1</v>
      </c>
      <c r="R43" s="53">
        <v>205.3</v>
      </c>
      <c r="S43" s="53">
        <v>772.1</v>
      </c>
      <c r="T43" s="53">
        <v>211</v>
      </c>
      <c r="U43" s="53">
        <v>196</v>
      </c>
      <c r="V43" s="53">
        <v>148.2</v>
      </c>
      <c r="W43" s="53">
        <v>216.9</v>
      </c>
      <c r="X43" s="53">
        <v>779.92</v>
      </c>
      <c r="Y43" s="53">
        <v>212.82</v>
      </c>
      <c r="Z43" s="53">
        <v>180.9</v>
      </c>
      <c r="AA43" s="53">
        <v>185</v>
      </c>
      <c r="AB43" s="53">
        <v>201.2</v>
      </c>
      <c r="AC43" s="53">
        <v>808.7</v>
      </c>
      <c r="AD43" s="53">
        <v>221.7</v>
      </c>
      <c r="AE43" s="53">
        <v>212.66</v>
      </c>
      <c r="AF43" s="53">
        <v>180.25</v>
      </c>
      <c r="AG43" s="53">
        <v>194.1</v>
      </c>
      <c r="AH43" s="53">
        <v>484.59</v>
      </c>
      <c r="AI43" s="53">
        <v>132.39</v>
      </c>
      <c r="AJ43" s="53">
        <v>129.3</v>
      </c>
      <c r="AK43" s="53">
        <v>96</v>
      </c>
      <c r="AL43" s="53">
        <v>126.9</v>
      </c>
      <c r="AM43" s="53">
        <v>466.8</v>
      </c>
      <c r="AN43" s="53">
        <v>124.1</v>
      </c>
      <c r="AO43" s="53">
        <v>124</v>
      </c>
      <c r="AP43" s="53">
        <v>89.5</v>
      </c>
      <c r="AQ43" s="53">
        <v>129.2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</row>
    <row r="44" spans="2:108" s="2" customFormat="1" ht="12.75">
      <c r="B44" s="37" t="s">
        <v>227</v>
      </c>
      <c r="C44" s="52">
        <v>78.1</v>
      </c>
      <c r="D44" s="53">
        <v>592.5</v>
      </c>
      <c r="E44" s="53">
        <v>152.6</v>
      </c>
      <c r="F44" s="53">
        <v>115</v>
      </c>
      <c r="G44" s="53">
        <v>105.5</v>
      </c>
      <c r="H44" s="52">
        <v>218.9</v>
      </c>
      <c r="I44" s="53">
        <v>479.3</v>
      </c>
      <c r="J44" s="53">
        <v>91.28</v>
      </c>
      <c r="K44" s="53">
        <v>61.25</v>
      </c>
      <c r="L44" s="53">
        <v>154.6</v>
      </c>
      <c r="M44" s="53">
        <v>172.2</v>
      </c>
      <c r="N44" s="53">
        <v>593.4</v>
      </c>
      <c r="O44" s="53">
        <v>127.2</v>
      </c>
      <c r="P44" s="53">
        <v>108.1</v>
      </c>
      <c r="Q44" s="53">
        <v>165.1</v>
      </c>
      <c r="R44" s="53">
        <v>193</v>
      </c>
      <c r="S44" s="53">
        <v>619.0999999999999</v>
      </c>
      <c r="T44" s="53">
        <v>104.4</v>
      </c>
      <c r="U44" s="53">
        <v>160</v>
      </c>
      <c r="V44" s="53">
        <v>223.9</v>
      </c>
      <c r="W44" s="53">
        <v>130.8</v>
      </c>
      <c r="X44" s="53">
        <v>389.42</v>
      </c>
      <c r="Y44" s="53">
        <v>35.72</v>
      </c>
      <c r="Z44" s="53">
        <v>80.7</v>
      </c>
      <c r="AA44" s="53">
        <v>187.6</v>
      </c>
      <c r="AB44" s="53">
        <v>85.4</v>
      </c>
      <c r="AC44" s="53">
        <v>296.8</v>
      </c>
      <c r="AD44" s="53">
        <v>179.2</v>
      </c>
      <c r="AE44" s="53">
        <v>42.44</v>
      </c>
      <c r="AF44" s="53">
        <v>62.65</v>
      </c>
      <c r="AG44" s="53">
        <v>12.5</v>
      </c>
      <c r="AH44" s="59" t="s">
        <v>22</v>
      </c>
      <c r="AI44" s="59" t="s">
        <v>22</v>
      </c>
      <c r="AJ44" s="59" t="s">
        <v>22</v>
      </c>
      <c r="AK44" s="59" t="s">
        <v>22</v>
      </c>
      <c r="AL44" s="59" t="s">
        <v>22</v>
      </c>
      <c r="AM44" s="59" t="s">
        <v>22</v>
      </c>
      <c r="AN44" s="59" t="s">
        <v>22</v>
      </c>
      <c r="AO44" s="59" t="s">
        <v>22</v>
      </c>
      <c r="AP44" s="59" t="s">
        <v>22</v>
      </c>
      <c r="AQ44" s="59" t="s">
        <v>22</v>
      </c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</row>
    <row r="45" spans="2:108" s="2" customFormat="1" ht="12.75">
      <c r="B45" s="83" t="s">
        <v>65</v>
      </c>
      <c r="C45" s="89">
        <v>288.1</v>
      </c>
      <c r="D45" s="90">
        <v>1410</v>
      </c>
      <c r="E45" s="90">
        <v>377.9</v>
      </c>
      <c r="F45" s="90">
        <v>309</v>
      </c>
      <c r="G45" s="90">
        <v>294</v>
      </c>
      <c r="H45" s="89">
        <v>428.9</v>
      </c>
      <c r="I45" s="90">
        <v>1270.4</v>
      </c>
      <c r="J45" s="90">
        <v>313.3</v>
      </c>
      <c r="K45" s="90">
        <v>251.6</v>
      </c>
      <c r="L45" s="90">
        <v>315.3</v>
      </c>
      <c r="M45" s="90">
        <v>390.2</v>
      </c>
      <c r="N45" s="90">
        <v>1346.1</v>
      </c>
      <c r="O45" s="90">
        <v>324.8</v>
      </c>
      <c r="P45" s="90">
        <v>286.8</v>
      </c>
      <c r="Q45" s="90">
        <v>336.2</v>
      </c>
      <c r="R45" s="90">
        <v>398.3</v>
      </c>
      <c r="S45" s="90">
        <v>1391.3</v>
      </c>
      <c r="T45" s="90">
        <v>315.4</v>
      </c>
      <c r="U45" s="90">
        <v>356</v>
      </c>
      <c r="V45" s="90">
        <v>372.2</v>
      </c>
      <c r="W45" s="90">
        <v>347.7</v>
      </c>
      <c r="X45" s="90">
        <v>1169.34</v>
      </c>
      <c r="Y45" s="90">
        <v>248.54</v>
      </c>
      <c r="Z45" s="90">
        <v>261.6</v>
      </c>
      <c r="AA45" s="90">
        <v>372.6</v>
      </c>
      <c r="AB45" s="90">
        <v>286.6</v>
      </c>
      <c r="AC45" s="90">
        <v>1105.5</v>
      </c>
      <c r="AD45" s="90">
        <v>400.9</v>
      </c>
      <c r="AE45" s="90">
        <v>255.1</v>
      </c>
      <c r="AF45" s="90">
        <v>242.9</v>
      </c>
      <c r="AG45" s="90">
        <v>206.6</v>
      </c>
      <c r="AH45" s="90">
        <v>484.6</v>
      </c>
      <c r="AI45" s="90">
        <v>132.4</v>
      </c>
      <c r="AJ45" s="90">
        <v>129.3</v>
      </c>
      <c r="AK45" s="90">
        <v>96</v>
      </c>
      <c r="AL45" s="90">
        <v>126.9</v>
      </c>
      <c r="AM45" s="90">
        <v>466.8</v>
      </c>
      <c r="AN45" s="90">
        <v>124.1</v>
      </c>
      <c r="AO45" s="90">
        <v>124</v>
      </c>
      <c r="AP45" s="90">
        <v>89.5</v>
      </c>
      <c r="AQ45" s="90">
        <v>129.2</v>
      </c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</row>
    <row r="46" spans="2:108" s="2" customFormat="1" ht="12.75">
      <c r="B46" s="136"/>
      <c r="C46" s="89"/>
      <c r="D46" s="90"/>
      <c r="E46" s="90"/>
      <c r="F46" s="90"/>
      <c r="G46" s="90"/>
      <c r="H46" s="89"/>
      <c r="I46" s="90"/>
      <c r="J46" s="90"/>
      <c r="K46" s="90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42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</row>
    <row r="47" spans="2:108" s="2" customFormat="1" ht="13.5" thickBot="1">
      <c r="B47" s="77" t="s">
        <v>58</v>
      </c>
      <c r="C47" s="68" t="s">
        <v>34</v>
      </c>
      <c r="D47" s="69" t="s">
        <v>34</v>
      </c>
      <c r="E47" s="69" t="s">
        <v>34</v>
      </c>
      <c r="F47" s="69" t="s">
        <v>34</v>
      </c>
      <c r="G47" s="69" t="s">
        <v>34</v>
      </c>
      <c r="H47" s="68" t="s">
        <v>34</v>
      </c>
      <c r="I47" s="69" t="s">
        <v>34</v>
      </c>
      <c r="J47" s="69" t="s">
        <v>34</v>
      </c>
      <c r="K47" s="69" t="s">
        <v>34</v>
      </c>
      <c r="L47" s="69" t="s">
        <v>34</v>
      </c>
      <c r="M47" s="69" t="s">
        <v>34</v>
      </c>
      <c r="N47" s="69" t="s">
        <v>29</v>
      </c>
      <c r="O47" s="69" t="s">
        <v>29</v>
      </c>
      <c r="P47" s="69" t="s">
        <v>29</v>
      </c>
      <c r="Q47" s="69" t="s">
        <v>29</v>
      </c>
      <c r="R47" s="69" t="s">
        <v>29</v>
      </c>
      <c r="S47" s="69" t="s">
        <v>29</v>
      </c>
      <c r="T47" s="69" t="s">
        <v>29</v>
      </c>
      <c r="U47" s="69" t="s">
        <v>29</v>
      </c>
      <c r="V47" s="69" t="s">
        <v>29</v>
      </c>
      <c r="W47" s="69" t="s">
        <v>29</v>
      </c>
      <c r="X47" s="69" t="s">
        <v>29</v>
      </c>
      <c r="Y47" s="69" t="s">
        <v>29</v>
      </c>
      <c r="Z47" s="69" t="s">
        <v>29</v>
      </c>
      <c r="AA47" s="69" t="s">
        <v>29</v>
      </c>
      <c r="AB47" s="69" t="s">
        <v>29</v>
      </c>
      <c r="AC47" s="69" t="s">
        <v>29</v>
      </c>
      <c r="AD47" s="69" t="s">
        <v>29</v>
      </c>
      <c r="AE47" s="69" t="s">
        <v>29</v>
      </c>
      <c r="AF47" s="69" t="s">
        <v>29</v>
      </c>
      <c r="AG47" s="69" t="s">
        <v>29</v>
      </c>
      <c r="AH47" s="69" t="s">
        <v>29</v>
      </c>
      <c r="AI47" s="69" t="s">
        <v>29</v>
      </c>
      <c r="AJ47" s="69" t="s">
        <v>29</v>
      </c>
      <c r="AK47" s="69" t="s">
        <v>29</v>
      </c>
      <c r="AL47" s="69" t="s">
        <v>29</v>
      </c>
      <c r="AM47" s="69" t="s">
        <v>29</v>
      </c>
      <c r="AN47" s="69" t="s">
        <v>29</v>
      </c>
      <c r="AO47" s="69" t="s">
        <v>29</v>
      </c>
      <c r="AP47" s="69" t="s">
        <v>29</v>
      </c>
      <c r="AQ47" s="69" t="s">
        <v>29</v>
      </c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</row>
    <row r="48" spans="2:43" ht="12.75">
      <c r="B48" s="37" t="s">
        <v>243</v>
      </c>
      <c r="C48" s="52">
        <v>16970.3</v>
      </c>
      <c r="D48" s="53">
        <v>40658.9</v>
      </c>
      <c r="E48" s="53">
        <v>14254.6</v>
      </c>
      <c r="F48" s="53">
        <v>2941.6</v>
      </c>
      <c r="G48" s="53">
        <v>4425.2</v>
      </c>
      <c r="H48" s="52">
        <v>19037.4</v>
      </c>
      <c r="I48" s="53">
        <v>42607</v>
      </c>
      <c r="J48" s="53">
        <v>14195</v>
      </c>
      <c r="K48" s="53">
        <v>3476</v>
      </c>
      <c r="L48" s="53">
        <v>6848.4</v>
      </c>
      <c r="M48" s="53">
        <v>18088</v>
      </c>
      <c r="N48" s="53">
        <v>39526.6</v>
      </c>
      <c r="O48" s="53">
        <v>15079.3</v>
      </c>
      <c r="P48" s="53">
        <v>2944.9</v>
      </c>
      <c r="Q48" s="53">
        <v>5350.6</v>
      </c>
      <c r="R48" s="53">
        <v>16151.8</v>
      </c>
      <c r="S48" s="53">
        <v>36208.5</v>
      </c>
      <c r="T48" s="53">
        <v>12642.859999999999</v>
      </c>
      <c r="U48" s="53">
        <v>2701.3</v>
      </c>
      <c r="V48" s="53">
        <v>5809.51</v>
      </c>
      <c r="W48" s="53">
        <v>15054.92</v>
      </c>
      <c r="X48" s="53">
        <v>36616.97</v>
      </c>
      <c r="Y48" s="53">
        <v>12980.33</v>
      </c>
      <c r="Z48" s="53">
        <v>2866.65</v>
      </c>
      <c r="AA48" s="53">
        <v>5336.05</v>
      </c>
      <c r="AB48" s="53">
        <v>15433.94</v>
      </c>
      <c r="AC48" s="53">
        <v>40174.51</v>
      </c>
      <c r="AD48" s="53">
        <v>12530.1</v>
      </c>
      <c r="AE48" s="53">
        <v>3367.44</v>
      </c>
      <c r="AF48" s="53">
        <v>5765.6</v>
      </c>
      <c r="AG48" s="53">
        <v>18511.37</v>
      </c>
      <c r="AH48" s="53">
        <v>40213.89</v>
      </c>
      <c r="AI48" s="53">
        <v>14241.99</v>
      </c>
      <c r="AJ48" s="53">
        <v>2747.7</v>
      </c>
      <c r="AK48" s="53">
        <v>5503.2</v>
      </c>
      <c r="AL48" s="53">
        <v>17721</v>
      </c>
      <c r="AM48" s="53">
        <v>38660.2</v>
      </c>
      <c r="AN48" s="53">
        <v>13317.2</v>
      </c>
      <c r="AO48" s="53">
        <v>2789.3</v>
      </c>
      <c r="AP48" s="53">
        <v>5199.7</v>
      </c>
      <c r="AQ48" s="53">
        <v>17354</v>
      </c>
    </row>
    <row r="49" spans="2:43" ht="12.75">
      <c r="B49" s="37"/>
      <c r="C49" s="52"/>
      <c r="D49" s="53"/>
      <c r="E49" s="53"/>
      <c r="F49" s="53"/>
      <c r="G49" s="53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</row>
    <row r="50" spans="2:43" ht="13.5" thickBot="1">
      <c r="B50" s="77"/>
      <c r="C50" s="68" t="s">
        <v>35</v>
      </c>
      <c r="D50" s="69" t="s">
        <v>35</v>
      </c>
      <c r="E50" s="69" t="s">
        <v>35</v>
      </c>
      <c r="F50" s="69" t="s">
        <v>35</v>
      </c>
      <c r="G50" s="69" t="s">
        <v>35</v>
      </c>
      <c r="H50" s="68" t="s">
        <v>35</v>
      </c>
      <c r="I50" s="69" t="s">
        <v>35</v>
      </c>
      <c r="J50" s="69" t="s">
        <v>35</v>
      </c>
      <c r="K50" s="69" t="s">
        <v>35</v>
      </c>
      <c r="L50" s="69" t="s">
        <v>35</v>
      </c>
      <c r="M50" s="69" t="s">
        <v>35</v>
      </c>
      <c r="N50" s="69" t="s">
        <v>30</v>
      </c>
      <c r="O50" s="69" t="s">
        <v>30</v>
      </c>
      <c r="P50" s="69" t="s">
        <v>30</v>
      </c>
      <c r="Q50" s="69" t="s">
        <v>30</v>
      </c>
      <c r="R50" s="69" t="s">
        <v>30</v>
      </c>
      <c r="S50" s="69" t="s">
        <v>30</v>
      </c>
      <c r="T50" s="69" t="s">
        <v>30</v>
      </c>
      <c r="U50" s="69" t="s">
        <v>30</v>
      </c>
      <c r="V50" s="69" t="s">
        <v>30</v>
      </c>
      <c r="W50" s="69" t="s">
        <v>30</v>
      </c>
      <c r="X50" s="69" t="s">
        <v>30</v>
      </c>
      <c r="Y50" s="69" t="s">
        <v>30</v>
      </c>
      <c r="Z50" s="69" t="s">
        <v>30</v>
      </c>
      <c r="AA50" s="69" t="s">
        <v>30</v>
      </c>
      <c r="AB50" s="69" t="s">
        <v>30</v>
      </c>
      <c r="AC50" s="69" t="s">
        <v>30</v>
      </c>
      <c r="AD50" s="69" t="s">
        <v>30</v>
      </c>
      <c r="AE50" s="69" t="s">
        <v>30</v>
      </c>
      <c r="AF50" s="69" t="s">
        <v>30</v>
      </c>
      <c r="AG50" s="69" t="s">
        <v>30</v>
      </c>
      <c r="AH50" s="69" t="s">
        <v>30</v>
      </c>
      <c r="AI50" s="69" t="s">
        <v>30</v>
      </c>
      <c r="AJ50" s="69" t="s">
        <v>30</v>
      </c>
      <c r="AK50" s="69" t="s">
        <v>30</v>
      </c>
      <c r="AL50" s="69" t="s">
        <v>30</v>
      </c>
      <c r="AM50" s="69" t="s">
        <v>30</v>
      </c>
      <c r="AN50" s="69" t="s">
        <v>30</v>
      </c>
      <c r="AO50" s="69" t="s">
        <v>30</v>
      </c>
      <c r="AP50" s="69" t="s">
        <v>30</v>
      </c>
      <c r="AQ50" s="69" t="s">
        <v>30</v>
      </c>
    </row>
    <row r="51" spans="2:43" ht="12.75">
      <c r="B51" s="37" t="s">
        <v>244</v>
      </c>
      <c r="C51" s="52">
        <v>1513.3</v>
      </c>
      <c r="D51" s="53">
        <v>3974.5</v>
      </c>
      <c r="E51" s="53">
        <v>1314.7</v>
      </c>
      <c r="F51" s="53">
        <v>522.6</v>
      </c>
      <c r="G51" s="53">
        <v>598.8</v>
      </c>
      <c r="H51" s="52">
        <v>1538.6</v>
      </c>
      <c r="I51" s="53">
        <v>3882</v>
      </c>
      <c r="J51" s="53">
        <v>1280.4</v>
      </c>
      <c r="K51" s="53">
        <v>407</v>
      </c>
      <c r="L51" s="53">
        <v>736.6</v>
      </c>
      <c r="M51" s="53">
        <v>1458</v>
      </c>
      <c r="N51" s="53">
        <v>3604.3</v>
      </c>
      <c r="O51" s="53">
        <v>1204.2</v>
      </c>
      <c r="P51" s="53">
        <v>418.4</v>
      </c>
      <c r="Q51" s="53">
        <v>591.6</v>
      </c>
      <c r="R51" s="53">
        <v>1390.1</v>
      </c>
      <c r="S51" s="53">
        <v>3487.29</v>
      </c>
      <c r="T51" s="53">
        <v>1135.67</v>
      </c>
      <c r="U51" s="53">
        <v>328.1</v>
      </c>
      <c r="V51" s="53">
        <v>674.4200000000001</v>
      </c>
      <c r="W51" s="53">
        <v>1349.1</v>
      </c>
      <c r="X51" s="53">
        <v>3555.43</v>
      </c>
      <c r="Y51" s="53">
        <v>1131.51</v>
      </c>
      <c r="Z51" s="53">
        <v>386.13</v>
      </c>
      <c r="AA51" s="53">
        <v>647.62</v>
      </c>
      <c r="AB51" s="53">
        <v>1390.17</v>
      </c>
      <c r="AC51" s="53">
        <v>3772.2</v>
      </c>
      <c r="AD51" s="53">
        <v>1188.9</v>
      </c>
      <c r="AE51" s="53">
        <v>444.63</v>
      </c>
      <c r="AF51" s="53">
        <v>613</v>
      </c>
      <c r="AG51" s="53">
        <v>1525.67</v>
      </c>
      <c r="AH51" s="53">
        <v>3719.31</v>
      </c>
      <c r="AI51" s="53">
        <v>1287.91</v>
      </c>
      <c r="AJ51" s="53">
        <v>395.7</v>
      </c>
      <c r="AK51" s="53">
        <v>632.7</v>
      </c>
      <c r="AL51" s="53">
        <v>1403</v>
      </c>
      <c r="AM51" s="53">
        <v>3685.1</v>
      </c>
      <c r="AN51" s="53">
        <v>1279.7</v>
      </c>
      <c r="AO51" s="53">
        <v>432.8</v>
      </c>
      <c r="AP51" s="53">
        <v>572.3</v>
      </c>
      <c r="AQ51" s="53">
        <v>1400.3</v>
      </c>
    </row>
    <row r="53" spans="2:5" ht="12.75">
      <c r="B53" s="51" t="s">
        <v>245</v>
      </c>
      <c r="C53" s="51"/>
      <c r="D53" s="51"/>
      <c r="E53" s="51"/>
    </row>
    <row r="54" spans="2:5" ht="12.75">
      <c r="B54" s="161" t="s">
        <v>246</v>
      </c>
      <c r="C54" s="161"/>
      <c r="D54" s="161"/>
      <c r="E54" s="161"/>
    </row>
    <row r="55" spans="2:5" ht="12.75">
      <c r="B55" s="201"/>
      <c r="C55" s="201"/>
      <c r="D55" s="201"/>
      <c r="E55" s="201"/>
    </row>
    <row r="56" spans="4:5" ht="12.75">
      <c r="D56" s="202"/>
      <c r="E56" s="202"/>
    </row>
    <row r="59" ht="12.75" customHeight="1"/>
    <row r="60" ht="12.7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P34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17.7109375" style="1" customWidth="1"/>
    <col min="5" max="5" width="20.8515625" style="1" customWidth="1"/>
    <col min="6" max="33" width="17.7109375" style="1" customWidth="1"/>
    <col min="34" max="16384" width="9.140625" style="1" customWidth="1"/>
  </cols>
  <sheetData>
    <row r="1" spans="2:5" ht="23.25" customHeight="1">
      <c r="B1" s="32" t="s">
        <v>62</v>
      </c>
      <c r="C1" s="32"/>
      <c r="D1" s="32"/>
      <c r="E1" s="32"/>
    </row>
    <row r="2" spans="2:33" ht="15.75" customHeight="1">
      <c r="B2" s="33"/>
      <c r="C2" s="33"/>
      <c r="D2" s="33"/>
      <c r="E2" s="33"/>
      <c r="F2" s="33"/>
      <c r="G2" s="33"/>
      <c r="H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2:5" ht="12.75">
      <c r="B3" s="2"/>
      <c r="C3" s="2"/>
      <c r="D3" s="2"/>
      <c r="E3" s="2"/>
    </row>
    <row r="4" spans="2:33" s="136" customFormat="1" ht="75.75" customHeight="1">
      <c r="B4" s="82" t="s">
        <v>248</v>
      </c>
      <c r="C4" s="74" t="s">
        <v>276</v>
      </c>
      <c r="D4" s="116" t="s">
        <v>45</v>
      </c>
      <c r="E4" s="116" t="s">
        <v>46</v>
      </c>
      <c r="F4" s="116" t="s">
        <v>41</v>
      </c>
      <c r="G4" s="116" t="s">
        <v>39</v>
      </c>
      <c r="H4" s="74" t="s">
        <v>38</v>
      </c>
      <c r="I4" s="116" t="s">
        <v>130</v>
      </c>
      <c r="J4" s="116" t="s">
        <v>37</v>
      </c>
      <c r="K4" s="116" t="s">
        <v>36</v>
      </c>
      <c r="L4" s="116" t="s">
        <v>33</v>
      </c>
      <c r="M4" s="116" t="s">
        <v>31</v>
      </c>
      <c r="N4" s="116" t="s">
        <v>89</v>
      </c>
      <c r="O4" s="116" t="s">
        <v>25</v>
      </c>
      <c r="P4" s="116" t="s">
        <v>24</v>
      </c>
      <c r="Q4" s="116" t="s">
        <v>21</v>
      </c>
      <c r="R4" s="116" t="s">
        <v>20</v>
      </c>
      <c r="S4" s="116" t="s">
        <v>218</v>
      </c>
      <c r="T4" s="116" t="s">
        <v>19</v>
      </c>
      <c r="U4" s="116" t="s">
        <v>18</v>
      </c>
      <c r="V4" s="116" t="s">
        <v>16</v>
      </c>
      <c r="W4" s="116" t="s">
        <v>17</v>
      </c>
      <c r="X4" s="116" t="s">
        <v>219</v>
      </c>
      <c r="Y4" s="116" t="s">
        <v>14</v>
      </c>
      <c r="Z4" s="116" t="s">
        <v>15</v>
      </c>
      <c r="AA4" s="116" t="s">
        <v>13</v>
      </c>
      <c r="AB4" s="116" t="s">
        <v>12</v>
      </c>
      <c r="AC4" s="116" t="s">
        <v>220</v>
      </c>
      <c r="AD4" s="116" t="s">
        <v>11</v>
      </c>
      <c r="AE4" s="116" t="s">
        <v>10</v>
      </c>
      <c r="AF4" s="116" t="s">
        <v>8</v>
      </c>
      <c r="AG4" s="116" t="s">
        <v>9</v>
      </c>
    </row>
    <row r="5" spans="2:33" ht="12" customHeight="1">
      <c r="B5" s="70"/>
      <c r="C5" s="222" t="s">
        <v>260</v>
      </c>
      <c r="D5" s="105" t="s">
        <v>259</v>
      </c>
      <c r="E5" s="105" t="s">
        <v>259</v>
      </c>
      <c r="F5" s="105" t="s">
        <v>259</v>
      </c>
      <c r="G5" s="105" t="s">
        <v>260</v>
      </c>
      <c r="H5" s="222" t="s">
        <v>260</v>
      </c>
      <c r="I5" s="105" t="s">
        <v>260</v>
      </c>
      <c r="J5" s="105" t="s">
        <v>260</v>
      </c>
      <c r="K5" s="105" t="s">
        <v>259</v>
      </c>
      <c r="L5" s="105" t="s">
        <v>259</v>
      </c>
      <c r="M5" s="105" t="s">
        <v>259</v>
      </c>
      <c r="N5" s="105" t="s">
        <v>259</v>
      </c>
      <c r="O5" s="105" t="s">
        <v>259</v>
      </c>
      <c r="P5" s="105" t="s">
        <v>259</v>
      </c>
      <c r="Q5" s="105" t="s">
        <v>259</v>
      </c>
      <c r="R5" s="105" t="s">
        <v>259</v>
      </c>
      <c r="S5" s="105" t="s">
        <v>259</v>
      </c>
      <c r="T5" s="105" t="s">
        <v>259</v>
      </c>
      <c r="U5" s="105" t="s">
        <v>259</v>
      </c>
      <c r="V5" s="105" t="s">
        <v>259</v>
      </c>
      <c r="W5" s="105" t="s">
        <v>259</v>
      </c>
      <c r="X5" s="105" t="s">
        <v>259</v>
      </c>
      <c r="Y5" s="105" t="s">
        <v>259</v>
      </c>
      <c r="Z5" s="105" t="s">
        <v>259</v>
      </c>
      <c r="AA5" s="105" t="s">
        <v>259</v>
      </c>
      <c r="AB5" s="105" t="s">
        <v>259</v>
      </c>
      <c r="AC5" s="105" t="s">
        <v>259</v>
      </c>
      <c r="AD5" s="105" t="s">
        <v>259</v>
      </c>
      <c r="AE5" s="105" t="s">
        <v>259</v>
      </c>
      <c r="AF5" s="105" t="s">
        <v>259</v>
      </c>
      <c r="AG5" s="105" t="s">
        <v>259</v>
      </c>
    </row>
    <row r="6" spans="2:33" ht="12" customHeight="1" thickBot="1">
      <c r="B6" s="108"/>
      <c r="C6" s="208"/>
      <c r="D6" s="114"/>
      <c r="E6" s="114"/>
      <c r="F6" s="114"/>
      <c r="G6" s="114"/>
      <c r="H6" s="208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2:33" ht="15.75" customHeight="1">
      <c r="B7" s="37" t="s">
        <v>249</v>
      </c>
      <c r="C7" s="163">
        <v>1.58</v>
      </c>
      <c r="D7" s="62">
        <v>4.11</v>
      </c>
      <c r="E7" s="62">
        <v>1.26</v>
      </c>
      <c r="F7" s="62">
        <v>0.52</v>
      </c>
      <c r="G7" s="62">
        <v>0.65</v>
      </c>
      <c r="H7" s="163">
        <v>1.68</v>
      </c>
      <c r="I7" s="62">
        <v>4.06</v>
      </c>
      <c r="J7" s="62">
        <v>1.18</v>
      </c>
      <c r="K7" s="62">
        <v>0.56</v>
      </c>
      <c r="L7" s="164">
        <v>0.81</v>
      </c>
      <c r="M7" s="164">
        <v>1.51</v>
      </c>
      <c r="N7" s="164">
        <v>3.91</v>
      </c>
      <c r="O7" s="164">
        <v>1.26</v>
      </c>
      <c r="P7" s="164">
        <v>0.52</v>
      </c>
      <c r="Q7" s="164">
        <v>0.68</v>
      </c>
      <c r="R7" s="164">
        <v>1.45</v>
      </c>
      <c r="S7" s="62">
        <v>3.6491</v>
      </c>
      <c r="T7" s="62">
        <v>1.0972</v>
      </c>
      <c r="U7" s="62">
        <v>0.5051</v>
      </c>
      <c r="V7" s="62">
        <v>0.6868</v>
      </c>
      <c r="W7" s="62">
        <v>1.36</v>
      </c>
      <c r="X7" s="62">
        <v>3.6405</v>
      </c>
      <c r="Y7" s="62">
        <v>1.1904</v>
      </c>
      <c r="Z7" s="62">
        <v>0.4556</v>
      </c>
      <c r="AA7" s="62">
        <v>0.6003</v>
      </c>
      <c r="AB7" s="62">
        <v>1.3942</v>
      </c>
      <c r="AC7" s="62">
        <v>3.9192</v>
      </c>
      <c r="AD7" s="62">
        <v>1.0427</v>
      </c>
      <c r="AE7" s="62">
        <v>0.5488</v>
      </c>
      <c r="AF7" s="62">
        <v>0.6106</v>
      </c>
      <c r="AG7" s="62">
        <v>1.7171</v>
      </c>
    </row>
    <row r="8" spans="2:33" ht="15.75" customHeight="1">
      <c r="B8" s="37" t="s">
        <v>250</v>
      </c>
      <c r="C8" s="163">
        <v>0.62</v>
      </c>
      <c r="D8" s="164">
        <v>3.1</v>
      </c>
      <c r="E8" s="164">
        <v>0.83</v>
      </c>
      <c r="F8" s="164">
        <v>0.66</v>
      </c>
      <c r="G8" s="164">
        <v>0.65</v>
      </c>
      <c r="H8" s="163">
        <v>0.96</v>
      </c>
      <c r="I8" s="164">
        <v>3.06</v>
      </c>
      <c r="J8" s="164">
        <v>0.85</v>
      </c>
      <c r="K8" s="164">
        <v>0.67</v>
      </c>
      <c r="L8" s="164">
        <v>0.68</v>
      </c>
      <c r="M8" s="164">
        <v>0.86</v>
      </c>
      <c r="N8" s="164">
        <v>2.39</v>
      </c>
      <c r="O8" s="164">
        <v>0.74</v>
      </c>
      <c r="P8" s="164">
        <v>0.49</v>
      </c>
      <c r="Q8" s="164">
        <v>0.51</v>
      </c>
      <c r="R8" s="164">
        <v>0.66</v>
      </c>
      <c r="S8" s="62">
        <v>2.8311</v>
      </c>
      <c r="T8" s="62">
        <v>0.6169</v>
      </c>
      <c r="U8" s="62">
        <v>0.5674</v>
      </c>
      <c r="V8" s="62">
        <v>0.6968</v>
      </c>
      <c r="W8" s="62">
        <v>0.95</v>
      </c>
      <c r="X8" s="62">
        <v>3.4057000000000004</v>
      </c>
      <c r="Y8" s="62">
        <v>0.7546</v>
      </c>
      <c r="Z8" s="62">
        <v>0.7604</v>
      </c>
      <c r="AA8" s="62">
        <v>0.8563</v>
      </c>
      <c r="AB8" s="62">
        <v>1.0344</v>
      </c>
      <c r="AC8" s="62">
        <v>3.7791</v>
      </c>
      <c r="AD8" s="62">
        <v>0.995</v>
      </c>
      <c r="AE8" s="62">
        <v>0.8376</v>
      </c>
      <c r="AF8" s="62">
        <v>0.8545</v>
      </c>
      <c r="AG8" s="62">
        <v>1.092</v>
      </c>
    </row>
    <row r="9" spans="2:36" ht="15.75" customHeight="1">
      <c r="B9" s="38" t="s">
        <v>256</v>
      </c>
      <c r="C9" s="163">
        <v>0.95</v>
      </c>
      <c r="D9" s="164">
        <v>1.79</v>
      </c>
      <c r="E9" s="164">
        <v>0.55</v>
      </c>
      <c r="F9" s="164">
        <v>0.27</v>
      </c>
      <c r="G9" s="164">
        <v>0.31</v>
      </c>
      <c r="H9" s="163">
        <v>0.66</v>
      </c>
      <c r="I9" s="164">
        <v>1.93</v>
      </c>
      <c r="J9" s="164">
        <v>0.51</v>
      </c>
      <c r="K9" s="164">
        <v>0.28</v>
      </c>
      <c r="L9" s="164">
        <v>0.4</v>
      </c>
      <c r="M9" s="164">
        <v>0.74</v>
      </c>
      <c r="N9" s="164">
        <v>1.61</v>
      </c>
      <c r="O9" s="164">
        <v>0.58</v>
      </c>
      <c r="P9" s="164">
        <v>0.18</v>
      </c>
      <c r="Q9" s="164">
        <v>0.28</v>
      </c>
      <c r="R9" s="164">
        <v>0.61</v>
      </c>
      <c r="S9" s="62">
        <v>1.6614</v>
      </c>
      <c r="T9" s="62">
        <v>0.4614</v>
      </c>
      <c r="U9" s="62">
        <v>0.1813</v>
      </c>
      <c r="V9" s="62">
        <v>0.3387</v>
      </c>
      <c r="W9" s="62">
        <v>0.68</v>
      </c>
      <c r="X9" s="62">
        <v>1.8651</v>
      </c>
      <c r="Y9" s="62">
        <v>0.6808</v>
      </c>
      <c r="Z9" s="62">
        <v>0.2385</v>
      </c>
      <c r="AA9" s="62">
        <v>0.2886</v>
      </c>
      <c r="AB9" s="62">
        <v>0.6572</v>
      </c>
      <c r="AC9" s="62">
        <v>2.0919</v>
      </c>
      <c r="AD9" s="62">
        <v>0.6849</v>
      </c>
      <c r="AE9" s="62">
        <v>0.2257</v>
      </c>
      <c r="AF9" s="62">
        <v>0.3558</v>
      </c>
      <c r="AG9" s="62">
        <v>0.8255</v>
      </c>
      <c r="AJ9" s="3"/>
    </row>
    <row r="10" spans="2:36" ht="15.75" customHeight="1">
      <c r="B10" s="37" t="s">
        <v>251</v>
      </c>
      <c r="C10" s="163">
        <v>0.68</v>
      </c>
      <c r="D10" s="256">
        <v>2.38</v>
      </c>
      <c r="E10" s="256">
        <v>0.61</v>
      </c>
      <c r="F10" s="256">
        <v>0.49</v>
      </c>
      <c r="G10" s="256">
        <v>0.59</v>
      </c>
      <c r="H10" s="163">
        <v>0.68</v>
      </c>
      <c r="I10" s="256">
        <v>2.48</v>
      </c>
      <c r="J10" s="256">
        <v>0.69</v>
      </c>
      <c r="K10" s="256">
        <v>0.51</v>
      </c>
      <c r="L10" s="256">
        <v>0.6</v>
      </c>
      <c r="M10" s="256">
        <v>0.69</v>
      </c>
      <c r="N10" s="256">
        <v>1.92</v>
      </c>
      <c r="O10" s="256">
        <v>0.5</v>
      </c>
      <c r="P10" s="256">
        <v>0.46</v>
      </c>
      <c r="Q10" s="256">
        <v>0.47</v>
      </c>
      <c r="R10" s="256">
        <v>0.49</v>
      </c>
      <c r="S10" s="165">
        <v>1.8367</v>
      </c>
      <c r="T10" s="165">
        <v>0.5143</v>
      </c>
      <c r="U10" s="165">
        <v>0.3539</v>
      </c>
      <c r="V10" s="165">
        <v>0.4485</v>
      </c>
      <c r="W10" s="165">
        <v>0.52</v>
      </c>
      <c r="X10" s="165">
        <v>1.7983</v>
      </c>
      <c r="Y10" s="165">
        <v>0.4564</v>
      </c>
      <c r="Z10" s="165">
        <v>0.2862</v>
      </c>
      <c r="AA10" s="165">
        <v>0.4708</v>
      </c>
      <c r="AB10" s="165">
        <v>0.5849</v>
      </c>
      <c r="AC10" s="165">
        <v>2.2017</v>
      </c>
      <c r="AD10" s="165">
        <v>0.5808</v>
      </c>
      <c r="AE10" s="165">
        <v>0.4666</v>
      </c>
      <c r="AF10" s="165">
        <v>0.5413</v>
      </c>
      <c r="AG10" s="165">
        <v>0.613</v>
      </c>
      <c r="AJ10" s="3"/>
    </row>
    <row r="11" spans="2:36" ht="16.5" customHeight="1">
      <c r="B11" s="38" t="s">
        <v>258</v>
      </c>
      <c r="C11" s="163">
        <v>0.71</v>
      </c>
      <c r="D11" s="256">
        <v>2.37</v>
      </c>
      <c r="E11" s="256">
        <v>0.63</v>
      </c>
      <c r="F11" s="256">
        <v>0.53</v>
      </c>
      <c r="G11" s="256">
        <v>0.51</v>
      </c>
      <c r="H11" s="163">
        <v>0.7</v>
      </c>
      <c r="I11" s="256">
        <v>1.84</v>
      </c>
      <c r="J11" s="256">
        <v>0.62</v>
      </c>
      <c r="K11" s="256">
        <v>0.35</v>
      </c>
      <c r="L11" s="256">
        <v>0.39</v>
      </c>
      <c r="M11" s="256">
        <v>0.48</v>
      </c>
      <c r="N11" s="256">
        <v>1.29</v>
      </c>
      <c r="O11" s="256">
        <v>0.42</v>
      </c>
      <c r="P11" s="256">
        <v>0.19</v>
      </c>
      <c r="Q11" s="256">
        <v>0.28</v>
      </c>
      <c r="R11" s="256">
        <v>0.31</v>
      </c>
      <c r="S11" s="165">
        <v>1.0846</v>
      </c>
      <c r="T11" s="165">
        <v>0.2525</v>
      </c>
      <c r="U11" s="165">
        <v>0.1998</v>
      </c>
      <c r="V11" s="165">
        <v>0.2523</v>
      </c>
      <c r="W11" s="165">
        <v>0.38</v>
      </c>
      <c r="X11" s="165">
        <v>1.0529</v>
      </c>
      <c r="Y11" s="165">
        <v>0.3816</v>
      </c>
      <c r="Z11" s="165">
        <v>0.1932</v>
      </c>
      <c r="AA11" s="165">
        <v>0.2007</v>
      </c>
      <c r="AB11" s="165">
        <v>0.2774</v>
      </c>
      <c r="AC11" s="165">
        <v>1.1295</v>
      </c>
      <c r="AD11" s="165">
        <v>0.2736</v>
      </c>
      <c r="AE11" s="165">
        <v>0.2101</v>
      </c>
      <c r="AF11" s="165">
        <v>0.202</v>
      </c>
      <c r="AG11" s="165">
        <v>0.4438</v>
      </c>
      <c r="AJ11" s="3"/>
    </row>
    <row r="12" spans="2:36" ht="15.75" customHeight="1">
      <c r="B12" s="37" t="s">
        <v>252</v>
      </c>
      <c r="C12" s="163">
        <v>0.41</v>
      </c>
      <c r="D12" s="256">
        <v>2.12</v>
      </c>
      <c r="E12" s="256">
        <v>0.43</v>
      </c>
      <c r="F12" s="256">
        <v>0.56</v>
      </c>
      <c r="G12" s="256">
        <v>0.51</v>
      </c>
      <c r="H12" s="163">
        <v>0.62</v>
      </c>
      <c r="I12" s="256">
        <v>1.98</v>
      </c>
      <c r="J12" s="256">
        <v>0.64</v>
      </c>
      <c r="K12" s="256">
        <v>0.52</v>
      </c>
      <c r="L12" s="256">
        <v>0.43</v>
      </c>
      <c r="M12" s="256">
        <v>0.39</v>
      </c>
      <c r="N12" s="256">
        <v>1.1</v>
      </c>
      <c r="O12" s="256">
        <v>0.28</v>
      </c>
      <c r="P12" s="256">
        <v>0.38</v>
      </c>
      <c r="Q12" s="256">
        <v>0.28</v>
      </c>
      <c r="R12" s="256">
        <v>0.24</v>
      </c>
      <c r="S12" s="165">
        <v>1.23157</v>
      </c>
      <c r="T12" s="165">
        <v>0.28507</v>
      </c>
      <c r="U12" s="165">
        <v>0.3137</v>
      </c>
      <c r="V12" s="165">
        <v>0.3128</v>
      </c>
      <c r="W12" s="165">
        <v>0.32</v>
      </c>
      <c r="X12" s="165">
        <v>1.2819</v>
      </c>
      <c r="Y12" s="165">
        <v>0.3053</v>
      </c>
      <c r="Z12" s="165">
        <v>0.3076</v>
      </c>
      <c r="AA12" s="165">
        <v>0.3081</v>
      </c>
      <c r="AB12" s="165">
        <v>0.3609</v>
      </c>
      <c r="AC12" s="165">
        <v>1.5286000000000002</v>
      </c>
      <c r="AD12" s="165">
        <v>0.4025</v>
      </c>
      <c r="AE12" s="165">
        <v>0.353</v>
      </c>
      <c r="AF12" s="165">
        <v>0.3559</v>
      </c>
      <c r="AG12" s="165">
        <v>0.4172</v>
      </c>
      <c r="AI12" s="3"/>
      <c r="AJ12" s="3"/>
    </row>
    <row r="13" spans="2:36" ht="15.75" customHeight="1">
      <c r="B13" s="37" t="s">
        <v>253</v>
      </c>
      <c r="C13" s="163">
        <v>1.35</v>
      </c>
      <c r="D13" s="164">
        <v>3.93</v>
      </c>
      <c r="E13" s="164">
        <v>1.36</v>
      </c>
      <c r="F13" s="164">
        <v>0.86</v>
      </c>
      <c r="G13" s="164">
        <v>0.72</v>
      </c>
      <c r="H13" s="163">
        <v>1</v>
      </c>
      <c r="I13" s="164">
        <v>2.19</v>
      </c>
      <c r="J13" s="164">
        <v>0.6</v>
      </c>
      <c r="K13" s="164">
        <v>0.45</v>
      </c>
      <c r="L13" s="164">
        <v>0.48</v>
      </c>
      <c r="M13" s="164">
        <v>0.65</v>
      </c>
      <c r="N13" s="164">
        <v>2.51</v>
      </c>
      <c r="O13" s="164">
        <v>0.56</v>
      </c>
      <c r="P13" s="164">
        <v>0.61</v>
      </c>
      <c r="Q13" s="164">
        <v>0.57</v>
      </c>
      <c r="R13" s="164">
        <v>0.76</v>
      </c>
      <c r="S13" s="62">
        <v>2.2671</v>
      </c>
      <c r="T13" s="62">
        <v>0.6077999999999999</v>
      </c>
      <c r="U13" s="62">
        <v>0.6393</v>
      </c>
      <c r="V13" s="62">
        <v>0.5</v>
      </c>
      <c r="W13" s="62">
        <v>0.52</v>
      </c>
      <c r="X13" s="62">
        <v>1.754</v>
      </c>
      <c r="Y13" s="62">
        <v>0.49</v>
      </c>
      <c r="Z13" s="62">
        <v>0.36</v>
      </c>
      <c r="AA13" s="62">
        <v>0.44</v>
      </c>
      <c r="AB13" s="62">
        <v>0.464</v>
      </c>
      <c r="AC13" s="62">
        <v>1.38</v>
      </c>
      <c r="AD13" s="62">
        <v>0.36</v>
      </c>
      <c r="AE13" s="62">
        <v>0.3</v>
      </c>
      <c r="AF13" s="62">
        <v>0.27</v>
      </c>
      <c r="AG13" s="62">
        <v>0.45</v>
      </c>
      <c r="AI13" s="3"/>
      <c r="AJ13" s="3"/>
    </row>
    <row r="14" spans="2:36" ht="15.75" customHeight="1">
      <c r="B14" s="37" t="s">
        <v>254</v>
      </c>
      <c r="C14" s="163">
        <v>3.34</v>
      </c>
      <c r="D14" s="164">
        <v>8.8</v>
      </c>
      <c r="E14" s="164">
        <v>2.82</v>
      </c>
      <c r="F14" s="164">
        <v>1.1</v>
      </c>
      <c r="G14" s="164">
        <v>1.42</v>
      </c>
      <c r="H14" s="163">
        <v>3.46</v>
      </c>
      <c r="I14" s="164">
        <v>8.51</v>
      </c>
      <c r="J14" s="164">
        <v>2.63</v>
      </c>
      <c r="K14" s="164">
        <v>1.11</v>
      </c>
      <c r="L14" s="164">
        <v>1.48</v>
      </c>
      <c r="M14" s="164">
        <v>3.3</v>
      </c>
      <c r="N14" s="164">
        <v>9.14</v>
      </c>
      <c r="O14" s="164">
        <v>2.84</v>
      </c>
      <c r="P14" s="164">
        <v>1.22</v>
      </c>
      <c r="Q14" s="164">
        <v>1.63</v>
      </c>
      <c r="R14" s="164">
        <v>3.45</v>
      </c>
      <c r="S14" s="62">
        <v>8.331</v>
      </c>
      <c r="T14" s="62">
        <v>2.6393</v>
      </c>
      <c r="U14" s="62">
        <v>1.1638</v>
      </c>
      <c r="V14" s="62">
        <v>1.5879</v>
      </c>
      <c r="W14" s="62">
        <v>2.94</v>
      </c>
      <c r="X14" s="62">
        <v>3.7415</v>
      </c>
      <c r="Y14" s="62">
        <v>2.5755</v>
      </c>
      <c r="Z14" s="62">
        <v>0.9251</v>
      </c>
      <c r="AA14" s="62">
        <v>0.1469</v>
      </c>
      <c r="AB14" s="62">
        <v>0.094</v>
      </c>
      <c r="AC14" s="62">
        <v>0.06319999999999999</v>
      </c>
      <c r="AD14" s="62">
        <v>0.0382</v>
      </c>
      <c r="AE14" s="62">
        <v>0.0004</v>
      </c>
      <c r="AF14" s="62">
        <v>0.0183</v>
      </c>
      <c r="AG14" s="62">
        <v>0.0063</v>
      </c>
      <c r="AI14" s="3"/>
      <c r="AJ14" s="3"/>
    </row>
    <row r="15" spans="2:36" ht="15.75" customHeight="1">
      <c r="B15" s="37" t="s">
        <v>255</v>
      </c>
      <c r="C15" s="163">
        <v>0.26</v>
      </c>
      <c r="D15" s="164">
        <v>0.45</v>
      </c>
      <c r="E15" s="164">
        <v>0.11</v>
      </c>
      <c r="F15" s="164">
        <v>0.12</v>
      </c>
      <c r="G15" s="164">
        <v>0.08</v>
      </c>
      <c r="H15" s="163">
        <v>0.15</v>
      </c>
      <c r="I15" s="164">
        <v>0.73</v>
      </c>
      <c r="J15" s="164">
        <v>0.3</v>
      </c>
      <c r="K15" s="164">
        <v>0.14</v>
      </c>
      <c r="L15" s="164">
        <v>0.13</v>
      </c>
      <c r="M15" s="164">
        <v>0.16</v>
      </c>
      <c r="N15" s="164">
        <v>0.37</v>
      </c>
      <c r="O15" s="164">
        <v>0.18</v>
      </c>
      <c r="P15" s="164">
        <v>0.19</v>
      </c>
      <c r="Q15" s="164">
        <v>0</v>
      </c>
      <c r="R15" s="164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0.084</v>
      </c>
      <c r="AD15" s="62">
        <v>0.0839</v>
      </c>
      <c r="AE15" s="62">
        <v>0.0001</v>
      </c>
      <c r="AF15" s="62">
        <v>0</v>
      </c>
      <c r="AG15" s="62">
        <v>0</v>
      </c>
      <c r="AI15" s="3"/>
      <c r="AJ15" s="3"/>
    </row>
    <row r="16" spans="4:36" ht="15.75" customHeight="1">
      <c r="D16" s="190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I16" s="3"/>
      <c r="AJ16" s="3"/>
    </row>
    <row r="17" spans="2:36" ht="15.75" customHeight="1">
      <c r="B17" s="21"/>
      <c r="C17" s="21"/>
      <c r="D17" s="193"/>
      <c r="E17" s="21"/>
      <c r="X17" s="3"/>
      <c r="Y17" s="3"/>
      <c r="Z17" s="3"/>
      <c r="AA17" s="3"/>
      <c r="AB17" s="3"/>
      <c r="AC17" s="3"/>
      <c r="AD17" s="3"/>
      <c r="AE17" s="3"/>
      <c r="AF17" s="3"/>
      <c r="AH17" s="3"/>
      <c r="AI17" s="3"/>
      <c r="AJ17" s="3"/>
    </row>
    <row r="18" spans="2:5" ht="15.75" customHeight="1">
      <c r="B18" s="51" t="s">
        <v>257</v>
      </c>
      <c r="C18" s="51"/>
      <c r="D18" s="51"/>
      <c r="E18" s="51"/>
    </row>
    <row r="19" spans="2:5" ht="22.5">
      <c r="B19" s="257" t="s">
        <v>300</v>
      </c>
      <c r="C19" s="206"/>
      <c r="D19" s="206"/>
      <c r="E19" s="206"/>
    </row>
    <row r="20" spans="4:5" ht="15.75" customHeight="1">
      <c r="D20" s="202"/>
      <c r="E20" s="202"/>
    </row>
    <row r="21" ht="15.75" customHeight="1"/>
    <row r="22" ht="15.75" customHeight="1"/>
    <row r="23" spans="2:42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44" ht="12.75" customHeight="1"/>
    <row r="45" ht="12.7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54"/>
  <sheetViews>
    <sheetView showGridLine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3" width="20.7109375" style="1" customWidth="1"/>
    <col min="4" max="4" width="20.7109375" style="202" customWidth="1"/>
    <col min="5" max="6" width="20.7109375" style="1" customWidth="1"/>
    <col min="7" max="8" width="5.7109375" style="1" customWidth="1"/>
    <col min="9" max="10" width="14.7109375" style="1" bestFit="1" customWidth="1"/>
    <col min="11" max="19" width="17.7109375" style="1" customWidth="1"/>
    <col min="20" max="20" width="17.7109375" style="1" hidden="1" customWidth="1"/>
    <col min="21" max="30" width="17.7109375" style="1" customWidth="1"/>
    <col min="31" max="35" width="17.7109375" style="1" hidden="1" customWidth="1"/>
    <col min="36" max="16384" width="9.140625" style="1" customWidth="1"/>
  </cols>
  <sheetData>
    <row r="1" spans="2:3" ht="23.25" customHeight="1">
      <c r="B1" s="73" t="s">
        <v>62</v>
      </c>
      <c r="C1" s="67"/>
    </row>
    <row r="2" spans="2:25" ht="15.75" customHeight="1">
      <c r="B2" s="71"/>
      <c r="C2" s="71"/>
      <c r="D2" s="71"/>
      <c r="E2" s="34"/>
      <c r="F2" s="34"/>
      <c r="G2" s="6"/>
      <c r="H2" s="6"/>
      <c r="I2" s="6"/>
      <c r="J2" s="6"/>
      <c r="K2" s="71"/>
      <c r="L2" s="71"/>
      <c r="M2" s="71"/>
      <c r="N2" s="71"/>
      <c r="O2" s="209"/>
      <c r="P2" s="209"/>
      <c r="Q2" s="210"/>
      <c r="R2" s="34"/>
      <c r="S2" s="34"/>
      <c r="T2" s="34"/>
      <c r="U2" s="34"/>
      <c r="V2" s="34"/>
      <c r="W2" s="34"/>
      <c r="X2" s="34"/>
      <c r="Y2" s="34"/>
    </row>
    <row r="3" spans="2:6" ht="12.75">
      <c r="B3" s="2"/>
      <c r="D3" s="1"/>
      <c r="E3" s="2"/>
      <c r="F3" s="2"/>
    </row>
    <row r="4" spans="2:26" ht="75.75" customHeight="1">
      <c r="B4" s="73" t="s">
        <v>48</v>
      </c>
      <c r="C4" s="74" t="s">
        <v>276</v>
      </c>
      <c r="D4" s="137" t="s">
        <v>38</v>
      </c>
      <c r="E4" s="75" t="s">
        <v>277</v>
      </c>
      <c r="F4" s="75" t="s">
        <v>278</v>
      </c>
      <c r="G4" s="116"/>
      <c r="H4" s="116"/>
      <c r="I4" s="137" t="s">
        <v>276</v>
      </c>
      <c r="J4" s="75" t="s">
        <v>45</v>
      </c>
      <c r="K4" s="75" t="s">
        <v>46</v>
      </c>
      <c r="L4" s="75" t="s">
        <v>41</v>
      </c>
      <c r="M4" s="75" t="s">
        <v>39</v>
      </c>
      <c r="N4" s="137" t="s">
        <v>38</v>
      </c>
      <c r="O4" s="75" t="s">
        <v>86</v>
      </c>
      <c r="P4" s="75" t="s">
        <v>87</v>
      </c>
      <c r="Q4" s="75" t="s">
        <v>92</v>
      </c>
      <c r="R4" s="75" t="s">
        <v>91</v>
      </c>
      <c r="S4" s="75" t="s">
        <v>90</v>
      </c>
      <c r="T4" s="116" t="s">
        <v>31</v>
      </c>
      <c r="U4" s="116" t="s">
        <v>89</v>
      </c>
      <c r="V4" s="116" t="s">
        <v>25</v>
      </c>
      <c r="W4" s="116" t="s">
        <v>24</v>
      </c>
      <c r="X4" s="116" t="s">
        <v>21</v>
      </c>
      <c r="Y4" s="116" t="s">
        <v>20</v>
      </c>
      <c r="Z4" s="3"/>
    </row>
    <row r="5" spans="2:26" ht="12" customHeight="1">
      <c r="B5" s="70"/>
      <c r="C5" s="107" t="s">
        <v>44</v>
      </c>
      <c r="D5" s="107" t="s">
        <v>44</v>
      </c>
      <c r="E5" s="105" t="s">
        <v>88</v>
      </c>
      <c r="F5" s="105" t="s">
        <v>44</v>
      </c>
      <c r="G5" s="43"/>
      <c r="H5" s="43"/>
      <c r="I5" s="107" t="s">
        <v>44</v>
      </c>
      <c r="J5" s="105" t="s">
        <v>44</v>
      </c>
      <c r="K5" s="105" t="s">
        <v>44</v>
      </c>
      <c r="L5" s="105" t="s">
        <v>44</v>
      </c>
      <c r="M5" s="105" t="s">
        <v>44</v>
      </c>
      <c r="N5" s="107" t="s">
        <v>44</v>
      </c>
      <c r="O5" s="105" t="s">
        <v>44</v>
      </c>
      <c r="P5" s="105" t="s">
        <v>44</v>
      </c>
      <c r="Q5" s="105" t="s">
        <v>44</v>
      </c>
      <c r="R5" s="105" t="s">
        <v>44</v>
      </c>
      <c r="S5" s="105" t="s">
        <v>44</v>
      </c>
      <c r="T5" s="105" t="s">
        <v>42</v>
      </c>
      <c r="U5" s="105" t="s">
        <v>44</v>
      </c>
      <c r="V5" s="105" t="s">
        <v>44</v>
      </c>
      <c r="W5" s="105" t="s">
        <v>44</v>
      </c>
      <c r="X5" s="105" t="s">
        <v>44</v>
      </c>
      <c r="Y5" s="105" t="s">
        <v>44</v>
      </c>
      <c r="Z5" s="3"/>
    </row>
    <row r="6" spans="2:26" ht="12" customHeight="1" thickBot="1">
      <c r="B6" s="108"/>
      <c r="C6" s="109"/>
      <c r="D6" s="109"/>
      <c r="E6" s="111"/>
      <c r="F6" s="111"/>
      <c r="G6" s="43"/>
      <c r="H6" s="43"/>
      <c r="I6" s="110"/>
      <c r="J6" s="111"/>
      <c r="K6" s="111"/>
      <c r="L6" s="111"/>
      <c r="M6" s="111"/>
      <c r="N6" s="110"/>
      <c r="O6" s="111"/>
      <c r="P6" s="111"/>
      <c r="Q6" s="111"/>
      <c r="R6" s="111"/>
      <c r="S6" s="112"/>
      <c r="T6" s="112"/>
      <c r="U6" s="112"/>
      <c r="V6" s="112"/>
      <c r="W6" s="112"/>
      <c r="X6" s="112"/>
      <c r="Y6" s="112"/>
      <c r="Z6" s="3"/>
    </row>
    <row r="7" spans="2:25" ht="12.75">
      <c r="B7" s="37" t="s">
        <v>66</v>
      </c>
      <c r="C7" s="40">
        <v>11074</v>
      </c>
      <c r="D7" s="40">
        <v>9562</v>
      </c>
      <c r="E7" s="106">
        <f aca="true" t="shared" si="0" ref="E7:E26">(C7-D7)/D7</f>
        <v>0.1581259150805271</v>
      </c>
      <c r="F7" s="44">
        <f aca="true" t="shared" si="1" ref="F7:F26">C7-D7</f>
        <v>1512</v>
      </c>
      <c r="G7" s="44"/>
      <c r="H7" s="44"/>
      <c r="I7" s="40">
        <v>11074</v>
      </c>
      <c r="J7" s="44">
        <v>29628</v>
      </c>
      <c r="K7" s="44">
        <v>9570</v>
      </c>
      <c r="L7" s="44">
        <v>5304</v>
      </c>
      <c r="M7" s="44">
        <v>5192</v>
      </c>
      <c r="N7" s="40">
        <v>9562</v>
      </c>
      <c r="O7" s="44">
        <v>28613</v>
      </c>
      <c r="P7" s="44">
        <v>8788</v>
      </c>
      <c r="Q7" s="44">
        <v>4776</v>
      </c>
      <c r="R7" s="44">
        <v>4708</v>
      </c>
      <c r="S7" s="44">
        <v>8234</v>
      </c>
      <c r="T7" s="44">
        <v>9468</v>
      </c>
      <c r="U7" s="44">
        <v>26429</v>
      </c>
      <c r="V7" s="44">
        <v>7924</v>
      </c>
      <c r="W7" s="44">
        <v>4367</v>
      </c>
      <c r="X7" s="44">
        <v>4920</v>
      </c>
      <c r="Y7" s="44">
        <v>9218</v>
      </c>
    </row>
    <row r="8" spans="2:25" ht="12.75">
      <c r="B8" s="37" t="s">
        <v>67</v>
      </c>
      <c r="C8" s="40">
        <v>3266</v>
      </c>
      <c r="D8" s="40">
        <v>3685</v>
      </c>
      <c r="E8" s="106">
        <f t="shared" si="0"/>
        <v>-0.11370420624151967</v>
      </c>
      <c r="F8" s="44">
        <f t="shared" si="1"/>
        <v>-419</v>
      </c>
      <c r="G8" s="44"/>
      <c r="H8" s="44"/>
      <c r="I8" s="40">
        <v>3266</v>
      </c>
      <c r="J8" s="44">
        <v>11606</v>
      </c>
      <c r="K8" s="44">
        <v>3183</v>
      </c>
      <c r="L8" s="44">
        <v>2291</v>
      </c>
      <c r="M8" s="44">
        <v>2447</v>
      </c>
      <c r="N8" s="40">
        <v>3685</v>
      </c>
      <c r="O8" s="44">
        <v>7244</v>
      </c>
      <c r="P8" s="44">
        <v>2177</v>
      </c>
      <c r="Q8" s="44">
        <v>1299</v>
      </c>
      <c r="R8" s="44">
        <v>2420</v>
      </c>
      <c r="S8" s="44">
        <v>3381</v>
      </c>
      <c r="T8" s="44">
        <v>2184</v>
      </c>
      <c r="U8" s="44">
        <v>6767</v>
      </c>
      <c r="V8" s="44">
        <v>2222</v>
      </c>
      <c r="W8" s="44">
        <v>1334</v>
      </c>
      <c r="X8" s="44">
        <v>1449</v>
      </c>
      <c r="Y8" s="44">
        <v>1762</v>
      </c>
    </row>
    <row r="9" spans="2:39" ht="13.5" thickBot="1">
      <c r="B9" s="77" t="s">
        <v>63</v>
      </c>
      <c r="C9" s="78">
        <v>14340</v>
      </c>
      <c r="D9" s="78">
        <v>13247</v>
      </c>
      <c r="E9" s="138">
        <f t="shared" si="0"/>
        <v>0.08250924737676454</v>
      </c>
      <c r="F9" s="80">
        <f t="shared" si="1"/>
        <v>1093</v>
      </c>
      <c r="G9" s="81"/>
      <c r="H9" s="81"/>
      <c r="I9" s="78">
        <v>14340</v>
      </c>
      <c r="J9" s="80">
        <v>41234</v>
      </c>
      <c r="K9" s="80">
        <v>12753</v>
      </c>
      <c r="L9" s="80">
        <v>7595</v>
      </c>
      <c r="M9" s="80">
        <v>7639</v>
      </c>
      <c r="N9" s="78">
        <v>13247</v>
      </c>
      <c r="O9" s="80">
        <v>35857</v>
      </c>
      <c r="P9" s="80">
        <v>10965</v>
      </c>
      <c r="Q9" s="80">
        <v>6075</v>
      </c>
      <c r="R9" s="80">
        <v>7128</v>
      </c>
      <c r="S9" s="80">
        <v>11615</v>
      </c>
      <c r="T9" s="80">
        <v>11652</v>
      </c>
      <c r="U9" s="80">
        <v>33196</v>
      </c>
      <c r="V9" s="80">
        <v>10146</v>
      </c>
      <c r="W9" s="80">
        <v>5701</v>
      </c>
      <c r="X9" s="80">
        <v>6369</v>
      </c>
      <c r="Y9" s="80">
        <v>10980</v>
      </c>
      <c r="Z9" s="3"/>
      <c r="AM9" s="3"/>
    </row>
    <row r="10" spans="2:39" ht="12.75">
      <c r="B10" s="37" t="s">
        <v>68</v>
      </c>
      <c r="C10" s="178">
        <v>-9931</v>
      </c>
      <c r="D10" s="178">
        <v>-8215</v>
      </c>
      <c r="E10" s="106">
        <f t="shared" si="0"/>
        <v>0.20888618381010346</v>
      </c>
      <c r="F10" s="44">
        <f t="shared" si="1"/>
        <v>-1716</v>
      </c>
      <c r="G10" s="44"/>
      <c r="H10" s="44"/>
      <c r="I10" s="178">
        <v>-9931</v>
      </c>
      <c r="J10" s="44">
        <v>-24941</v>
      </c>
      <c r="K10" s="44">
        <v>-8531</v>
      </c>
      <c r="L10" s="44">
        <v>-4129</v>
      </c>
      <c r="M10" s="44">
        <v>-4066</v>
      </c>
      <c r="N10" s="178">
        <v>-8215</v>
      </c>
      <c r="O10" s="44">
        <v>-20127</v>
      </c>
      <c r="P10" s="44">
        <v>-6512</v>
      </c>
      <c r="Q10" s="44">
        <v>-3073</v>
      </c>
      <c r="R10" s="44">
        <v>-3793</v>
      </c>
      <c r="S10" s="44">
        <v>-6749</v>
      </c>
      <c r="T10" s="44">
        <v>-6749</v>
      </c>
      <c r="U10" s="44">
        <v>-18320</v>
      </c>
      <c r="V10" s="44">
        <v>-5447</v>
      </c>
      <c r="W10" s="44">
        <v>-2754</v>
      </c>
      <c r="X10" s="44">
        <v>-3126</v>
      </c>
      <c r="Y10" s="44">
        <v>-6993</v>
      </c>
      <c r="AM10" s="3"/>
    </row>
    <row r="11" spans="2:39" ht="12.75">
      <c r="B11" s="37" t="s">
        <v>69</v>
      </c>
      <c r="C11" s="178">
        <v>-799</v>
      </c>
      <c r="D11" s="178">
        <v>-793</v>
      </c>
      <c r="E11" s="106">
        <f t="shared" si="0"/>
        <v>0.007566204287515763</v>
      </c>
      <c r="F11" s="44">
        <f t="shared" si="1"/>
        <v>-6</v>
      </c>
      <c r="G11" s="44"/>
      <c r="H11" s="44"/>
      <c r="I11" s="178">
        <v>-799</v>
      </c>
      <c r="J11" s="44">
        <v>-2519</v>
      </c>
      <c r="K11" s="44">
        <v>-751</v>
      </c>
      <c r="L11" s="44">
        <v>-430</v>
      </c>
      <c r="M11" s="44">
        <v>-545</v>
      </c>
      <c r="N11" s="178">
        <v>-793</v>
      </c>
      <c r="O11" s="44">
        <v>-2586</v>
      </c>
      <c r="P11" s="44">
        <v>-882</v>
      </c>
      <c r="Q11" s="44">
        <v>-527</v>
      </c>
      <c r="R11" s="44">
        <v>-534</v>
      </c>
      <c r="S11" s="44">
        <v>-643</v>
      </c>
      <c r="T11" s="44">
        <v>-643</v>
      </c>
      <c r="U11" s="44">
        <v>-2427</v>
      </c>
      <c r="V11" s="44">
        <v>-763</v>
      </c>
      <c r="W11" s="44">
        <v>-527</v>
      </c>
      <c r="X11" s="44">
        <v>-494</v>
      </c>
      <c r="Y11" s="44">
        <v>-643</v>
      </c>
      <c r="AM11" s="3"/>
    </row>
    <row r="12" spans="2:39" ht="12.75">
      <c r="B12" s="37" t="s">
        <v>70</v>
      </c>
      <c r="C12" s="178">
        <v>-713</v>
      </c>
      <c r="D12" s="178">
        <v>-669</v>
      </c>
      <c r="E12" s="106">
        <f t="shared" si="0"/>
        <v>0.06576980568011959</v>
      </c>
      <c r="F12" s="44">
        <f t="shared" si="1"/>
        <v>-44</v>
      </c>
      <c r="G12" s="44"/>
      <c r="H12" s="44"/>
      <c r="I12" s="178">
        <v>-713</v>
      </c>
      <c r="J12" s="44">
        <v>-2871</v>
      </c>
      <c r="K12" s="44">
        <v>-852</v>
      </c>
      <c r="L12" s="44">
        <v>-626</v>
      </c>
      <c r="M12" s="44">
        <v>-723</v>
      </c>
      <c r="N12" s="178">
        <v>-669</v>
      </c>
      <c r="O12" s="44">
        <v>-2696</v>
      </c>
      <c r="P12" s="44">
        <v>-794</v>
      </c>
      <c r="Q12" s="44">
        <v>-590</v>
      </c>
      <c r="R12" s="44">
        <v>-672</v>
      </c>
      <c r="S12" s="44">
        <v>-640</v>
      </c>
      <c r="T12" s="44">
        <v>-640</v>
      </c>
      <c r="U12" s="44">
        <v>-2573</v>
      </c>
      <c r="V12" s="44">
        <v>-778</v>
      </c>
      <c r="W12" s="44">
        <v>-611</v>
      </c>
      <c r="X12" s="44">
        <v>-639</v>
      </c>
      <c r="Y12" s="44">
        <v>-545</v>
      </c>
      <c r="AA12" s="4"/>
      <c r="AB12" s="4"/>
      <c r="AC12" s="4"/>
      <c r="AD12" s="4"/>
      <c r="AE12" s="19"/>
      <c r="AF12" s="4"/>
      <c r="AG12" s="4"/>
      <c r="AH12" s="4"/>
      <c r="AI12" s="4"/>
      <c r="AJ12" s="20"/>
      <c r="AK12" s="3"/>
      <c r="AL12" s="3"/>
      <c r="AM12" s="3"/>
    </row>
    <row r="13" spans="2:39" ht="12.75">
      <c r="B13" s="37" t="s">
        <v>71</v>
      </c>
      <c r="C13" s="178">
        <v>-261</v>
      </c>
      <c r="D13" s="178">
        <v>-269</v>
      </c>
      <c r="E13" s="106">
        <f t="shared" si="0"/>
        <v>-0.02973977695167286</v>
      </c>
      <c r="F13" s="44">
        <f t="shared" si="1"/>
        <v>8</v>
      </c>
      <c r="G13" s="44"/>
      <c r="H13" s="44"/>
      <c r="I13" s="178">
        <v>-261</v>
      </c>
      <c r="J13" s="44">
        <v>-1039</v>
      </c>
      <c r="K13" s="44">
        <v>-262</v>
      </c>
      <c r="L13" s="44">
        <v>-249</v>
      </c>
      <c r="M13" s="44">
        <v>-259</v>
      </c>
      <c r="N13" s="178">
        <v>-269</v>
      </c>
      <c r="O13" s="44">
        <v>-1144</v>
      </c>
      <c r="P13" s="44">
        <v>-256</v>
      </c>
      <c r="Q13" s="44">
        <v>-283</v>
      </c>
      <c r="R13" s="44">
        <v>-229.3</v>
      </c>
      <c r="S13" s="44">
        <v>-260</v>
      </c>
      <c r="T13" s="44">
        <v>-294</v>
      </c>
      <c r="U13" s="44">
        <v>-1106</v>
      </c>
      <c r="V13" s="44">
        <v>-332</v>
      </c>
      <c r="W13" s="44">
        <v>-264</v>
      </c>
      <c r="X13" s="44">
        <v>-271</v>
      </c>
      <c r="Y13" s="44">
        <v>-239</v>
      </c>
      <c r="Z13" s="3"/>
      <c r="AL13" s="3"/>
      <c r="AM13" s="3"/>
    </row>
    <row r="14" spans="2:39" ht="12.75">
      <c r="B14" s="37" t="s">
        <v>72</v>
      </c>
      <c r="C14" s="178">
        <v>-408</v>
      </c>
      <c r="D14" s="178">
        <v>-392</v>
      </c>
      <c r="E14" s="106">
        <f t="shared" si="0"/>
        <v>0.04081632653061224</v>
      </c>
      <c r="F14" s="44">
        <f t="shared" si="1"/>
        <v>-16</v>
      </c>
      <c r="G14" s="44"/>
      <c r="H14" s="44"/>
      <c r="I14" s="178">
        <v>-408</v>
      </c>
      <c r="J14" s="44">
        <v>-1865</v>
      </c>
      <c r="K14" s="44">
        <v>-564</v>
      </c>
      <c r="L14" s="44">
        <v>-463</v>
      </c>
      <c r="M14" s="44">
        <v>-445</v>
      </c>
      <c r="N14" s="178">
        <v>-392</v>
      </c>
      <c r="O14" s="44">
        <v>-1749</v>
      </c>
      <c r="P14" s="44">
        <v>-542</v>
      </c>
      <c r="Q14" s="44">
        <v>-426</v>
      </c>
      <c r="R14" s="44">
        <v>-408</v>
      </c>
      <c r="S14" s="44">
        <v>-358</v>
      </c>
      <c r="T14" s="44">
        <v>-361</v>
      </c>
      <c r="U14" s="44">
        <v>-1412</v>
      </c>
      <c r="V14" s="44">
        <v>-488</v>
      </c>
      <c r="W14" s="44">
        <v>-375</v>
      </c>
      <c r="X14" s="44">
        <v>-313</v>
      </c>
      <c r="Y14" s="44">
        <v>-236</v>
      </c>
      <c r="AL14" s="3"/>
      <c r="AM14" s="3"/>
    </row>
    <row r="15" spans="2:39" ht="12.75">
      <c r="B15" s="37" t="s">
        <v>73</v>
      </c>
      <c r="C15" s="178">
        <v>-553</v>
      </c>
      <c r="D15" s="178">
        <v>-557</v>
      </c>
      <c r="E15" s="106">
        <f t="shared" si="0"/>
        <v>-0.00718132854578097</v>
      </c>
      <c r="F15" s="44">
        <f t="shared" si="1"/>
        <v>4</v>
      </c>
      <c r="G15" s="44"/>
      <c r="H15" s="44"/>
      <c r="I15" s="178">
        <v>-553</v>
      </c>
      <c r="J15" s="44">
        <v>-819</v>
      </c>
      <c r="K15" s="44">
        <v>-112</v>
      </c>
      <c r="L15" s="44">
        <v>-109</v>
      </c>
      <c r="M15" s="44">
        <v>-41</v>
      </c>
      <c r="N15" s="178">
        <v>-557</v>
      </c>
      <c r="O15" s="44">
        <v>-793</v>
      </c>
      <c r="P15" s="44">
        <v>-123</v>
      </c>
      <c r="Q15" s="44">
        <v>-103</v>
      </c>
      <c r="R15" s="44">
        <v>-43</v>
      </c>
      <c r="S15" s="44">
        <v>-524</v>
      </c>
      <c r="T15" s="44">
        <v>-524</v>
      </c>
      <c r="U15" s="44">
        <v>-765</v>
      </c>
      <c r="V15" s="44">
        <v>-132</v>
      </c>
      <c r="W15" s="44">
        <v>-128</v>
      </c>
      <c r="X15" s="44">
        <v>-56</v>
      </c>
      <c r="Y15" s="44">
        <v>-448</v>
      </c>
      <c r="AL15" s="3"/>
      <c r="AM15" s="3"/>
    </row>
    <row r="16" spans="2:39" ht="12.75">
      <c r="B16" s="37" t="s">
        <v>74</v>
      </c>
      <c r="C16" s="178">
        <v>248</v>
      </c>
      <c r="D16" s="178">
        <v>112</v>
      </c>
      <c r="E16" s="106">
        <f t="shared" si="0"/>
        <v>1.2142857142857142</v>
      </c>
      <c r="F16" s="44">
        <f t="shared" si="1"/>
        <v>136</v>
      </c>
      <c r="G16" s="44"/>
      <c r="H16" s="44"/>
      <c r="I16" s="178">
        <v>248</v>
      </c>
      <c r="J16" s="44">
        <v>-722</v>
      </c>
      <c r="K16" s="44">
        <v>-393</v>
      </c>
      <c r="L16" s="44">
        <v>-327</v>
      </c>
      <c r="M16" s="44">
        <v>-114</v>
      </c>
      <c r="N16" s="178">
        <v>112</v>
      </c>
      <c r="O16" s="44">
        <v>-342</v>
      </c>
      <c r="P16" s="44">
        <v>-64</v>
      </c>
      <c r="Q16" s="44">
        <v>-200</v>
      </c>
      <c r="R16" s="44">
        <v>-245</v>
      </c>
      <c r="S16" s="44">
        <v>167</v>
      </c>
      <c r="T16" s="44">
        <v>167</v>
      </c>
      <c r="U16" s="44">
        <v>-332</v>
      </c>
      <c r="V16" s="44">
        <v>-484</v>
      </c>
      <c r="W16" s="44">
        <v>-68</v>
      </c>
      <c r="X16" s="44">
        <v>-132</v>
      </c>
      <c r="Y16" s="44">
        <v>351</v>
      </c>
      <c r="AL16" s="3"/>
      <c r="AM16" s="3"/>
    </row>
    <row r="17" spans="2:39" ht="12.75">
      <c r="B17" s="37" t="s">
        <v>75</v>
      </c>
      <c r="C17" s="178">
        <v>237</v>
      </c>
      <c r="D17" s="178">
        <v>214</v>
      </c>
      <c r="E17" s="106">
        <f t="shared" si="0"/>
        <v>0.10747663551401869</v>
      </c>
      <c r="F17" s="44">
        <f t="shared" si="1"/>
        <v>23</v>
      </c>
      <c r="G17" s="44"/>
      <c r="H17" s="44"/>
      <c r="I17" s="178">
        <v>237</v>
      </c>
      <c r="J17" s="44">
        <v>1120</v>
      </c>
      <c r="K17" s="44">
        <v>433</v>
      </c>
      <c r="L17" s="44">
        <v>233</v>
      </c>
      <c r="M17" s="44">
        <v>240</v>
      </c>
      <c r="N17" s="178">
        <v>214</v>
      </c>
      <c r="O17" s="44">
        <v>992</v>
      </c>
      <c r="P17" s="44">
        <v>385</v>
      </c>
      <c r="Q17" s="44">
        <v>219</v>
      </c>
      <c r="R17" s="44">
        <v>229</v>
      </c>
      <c r="S17" s="44">
        <v>159</v>
      </c>
      <c r="T17" s="44">
        <v>159</v>
      </c>
      <c r="U17" s="44">
        <v>868</v>
      </c>
      <c r="V17" s="44">
        <v>342</v>
      </c>
      <c r="W17" s="44">
        <v>202</v>
      </c>
      <c r="X17" s="44">
        <v>161</v>
      </c>
      <c r="Y17" s="44">
        <v>163</v>
      </c>
      <c r="Z17" s="3"/>
      <c r="AL17" s="3"/>
      <c r="AM17" s="3"/>
    </row>
    <row r="18" spans="2:39" ht="12.75" customHeight="1">
      <c r="B18" s="38" t="s">
        <v>76</v>
      </c>
      <c r="C18" s="178">
        <v>5</v>
      </c>
      <c r="D18" s="178">
        <v>-4</v>
      </c>
      <c r="E18" s="106">
        <f t="shared" si="0"/>
        <v>-2.25</v>
      </c>
      <c r="F18" s="44">
        <f t="shared" si="1"/>
        <v>9</v>
      </c>
      <c r="G18" s="44"/>
      <c r="H18" s="44"/>
      <c r="I18" s="178">
        <v>5</v>
      </c>
      <c r="J18" s="44">
        <v>-463</v>
      </c>
      <c r="K18" s="44">
        <v>-374</v>
      </c>
      <c r="L18" s="44">
        <v>-26</v>
      </c>
      <c r="M18" s="44">
        <v>-60</v>
      </c>
      <c r="N18" s="178">
        <v>-4</v>
      </c>
      <c r="O18" s="44">
        <v>-833</v>
      </c>
      <c r="P18" s="44">
        <v>-797</v>
      </c>
      <c r="Q18" s="44">
        <v>-13</v>
      </c>
      <c r="R18" s="44">
        <v>-25</v>
      </c>
      <c r="S18" s="44">
        <v>2</v>
      </c>
      <c r="T18" s="44">
        <v>2</v>
      </c>
      <c r="U18" s="44">
        <v>-1155</v>
      </c>
      <c r="V18" s="44">
        <v>-359</v>
      </c>
      <c r="W18" s="44">
        <v>-38</v>
      </c>
      <c r="X18" s="44">
        <v>-762</v>
      </c>
      <c r="Y18" s="44">
        <v>3</v>
      </c>
      <c r="AL18" s="3"/>
      <c r="AM18" s="3"/>
    </row>
    <row r="19" spans="2:39" ht="13.5" thickBot="1">
      <c r="B19" s="77" t="s">
        <v>77</v>
      </c>
      <c r="C19" s="78">
        <v>2165</v>
      </c>
      <c r="D19" s="78">
        <v>2674</v>
      </c>
      <c r="E19" s="138">
        <f t="shared" si="0"/>
        <v>-0.19035153328347046</v>
      </c>
      <c r="F19" s="80">
        <f t="shared" si="1"/>
        <v>-509</v>
      </c>
      <c r="G19" s="81"/>
      <c r="H19" s="81"/>
      <c r="I19" s="78">
        <v>2165</v>
      </c>
      <c r="J19" s="80">
        <v>7115</v>
      </c>
      <c r="K19" s="80">
        <v>1347</v>
      </c>
      <c r="L19" s="80">
        <v>1469</v>
      </c>
      <c r="M19" s="80">
        <v>1626</v>
      </c>
      <c r="N19" s="78">
        <v>2674</v>
      </c>
      <c r="O19" s="80">
        <v>6579</v>
      </c>
      <c r="P19" s="80">
        <v>1323</v>
      </c>
      <c r="Q19" s="80">
        <v>1079</v>
      </c>
      <c r="R19" s="80">
        <v>1408</v>
      </c>
      <c r="S19" s="80">
        <v>2769</v>
      </c>
      <c r="T19" s="80">
        <v>2769</v>
      </c>
      <c r="U19" s="80">
        <v>5974</v>
      </c>
      <c r="V19" s="80">
        <v>1705</v>
      </c>
      <c r="W19" s="80">
        <v>1138</v>
      </c>
      <c r="X19" s="80">
        <v>737</v>
      </c>
      <c r="Y19" s="80">
        <v>2393</v>
      </c>
      <c r="Z19" s="3"/>
      <c r="AL19" s="3"/>
      <c r="AM19" s="3"/>
    </row>
    <row r="20" spans="2:39" ht="12.75">
      <c r="B20" s="35" t="s">
        <v>78</v>
      </c>
      <c r="C20" s="40">
        <v>-782</v>
      </c>
      <c r="D20" s="40">
        <v>-669</v>
      </c>
      <c r="E20" s="106">
        <f t="shared" si="0"/>
        <v>0.16890881913303438</v>
      </c>
      <c r="F20" s="44">
        <f t="shared" si="1"/>
        <v>-113</v>
      </c>
      <c r="G20" s="44"/>
      <c r="H20" s="44"/>
      <c r="I20" s="40">
        <v>-782</v>
      </c>
      <c r="J20" s="44">
        <v>-2720</v>
      </c>
      <c r="K20" s="44">
        <v>-751</v>
      </c>
      <c r="L20" s="44">
        <v>-653</v>
      </c>
      <c r="M20" s="44">
        <v>-657</v>
      </c>
      <c r="N20" s="40">
        <v>-669</v>
      </c>
      <c r="O20" s="44">
        <v>-2669</v>
      </c>
      <c r="P20" s="44">
        <v>-673</v>
      </c>
      <c r="Q20" s="44">
        <v>-661</v>
      </c>
      <c r="R20" s="44">
        <v>-640</v>
      </c>
      <c r="S20" s="44">
        <v>-695</v>
      </c>
      <c r="T20" s="44">
        <v>-695</v>
      </c>
      <c r="U20" s="44">
        <v>-2614</v>
      </c>
      <c r="V20" s="44">
        <v>-658</v>
      </c>
      <c r="W20" s="44">
        <v>-619</v>
      </c>
      <c r="X20" s="44">
        <v>-665</v>
      </c>
      <c r="Y20" s="44">
        <v>-672</v>
      </c>
      <c r="AL20" s="3"/>
      <c r="AM20" s="3"/>
    </row>
    <row r="21" spans="2:39" ht="13.5" thickBot="1">
      <c r="B21" s="77" t="s">
        <v>79</v>
      </c>
      <c r="C21" s="78">
        <v>1383</v>
      </c>
      <c r="D21" s="78">
        <v>2005</v>
      </c>
      <c r="E21" s="138">
        <f t="shared" si="0"/>
        <v>-0.31022443890274315</v>
      </c>
      <c r="F21" s="80">
        <f t="shared" si="1"/>
        <v>-622</v>
      </c>
      <c r="G21" s="81"/>
      <c r="H21" s="81"/>
      <c r="I21" s="78">
        <v>1383</v>
      </c>
      <c r="J21" s="80">
        <v>4395</v>
      </c>
      <c r="K21" s="80">
        <v>596</v>
      </c>
      <c r="L21" s="80">
        <v>826</v>
      </c>
      <c r="M21" s="80">
        <v>969</v>
      </c>
      <c r="N21" s="78">
        <v>2005</v>
      </c>
      <c r="O21" s="80">
        <v>3910</v>
      </c>
      <c r="P21" s="80">
        <v>650</v>
      </c>
      <c r="Q21" s="80">
        <v>418</v>
      </c>
      <c r="R21" s="80">
        <v>768</v>
      </c>
      <c r="S21" s="80">
        <v>2074</v>
      </c>
      <c r="T21" s="80">
        <v>2074</v>
      </c>
      <c r="U21" s="80">
        <v>3360</v>
      </c>
      <c r="V21" s="80">
        <v>1047</v>
      </c>
      <c r="W21" s="80">
        <v>519</v>
      </c>
      <c r="X21" s="80">
        <v>72</v>
      </c>
      <c r="Y21" s="80">
        <v>1721</v>
      </c>
      <c r="Z21" s="3"/>
      <c r="AL21" s="3"/>
      <c r="AM21" s="3"/>
    </row>
    <row r="22" spans="2:39" ht="12.75">
      <c r="B22" s="39" t="s">
        <v>80</v>
      </c>
      <c r="C22" s="40">
        <v>15</v>
      </c>
      <c r="D22" s="40">
        <v>40</v>
      </c>
      <c r="E22" s="106">
        <f t="shared" si="0"/>
        <v>-0.625</v>
      </c>
      <c r="F22" s="44">
        <f t="shared" si="1"/>
        <v>-25</v>
      </c>
      <c r="G22" s="44"/>
      <c r="H22" s="44"/>
      <c r="I22" s="40">
        <v>15</v>
      </c>
      <c r="J22" s="44">
        <v>-4</v>
      </c>
      <c r="K22" s="44">
        <v>-14</v>
      </c>
      <c r="L22" s="44">
        <v>-41</v>
      </c>
      <c r="M22" s="44">
        <v>11</v>
      </c>
      <c r="N22" s="40">
        <v>40</v>
      </c>
      <c r="O22" s="44">
        <v>-16</v>
      </c>
      <c r="P22" s="44">
        <v>-47</v>
      </c>
      <c r="Q22" s="44">
        <v>22</v>
      </c>
      <c r="R22" s="44">
        <v>-10</v>
      </c>
      <c r="S22" s="44">
        <v>19</v>
      </c>
      <c r="T22" s="44">
        <v>19</v>
      </c>
      <c r="U22" s="44">
        <v>-76</v>
      </c>
      <c r="V22" s="44">
        <v>-63</v>
      </c>
      <c r="W22" s="44">
        <v>7</v>
      </c>
      <c r="X22" s="44">
        <v>-67</v>
      </c>
      <c r="Y22" s="44">
        <v>48</v>
      </c>
      <c r="AL22" s="3"/>
      <c r="AM22" s="3"/>
    </row>
    <row r="23" spans="2:39" ht="12.75" customHeight="1">
      <c r="B23" s="38" t="s">
        <v>81</v>
      </c>
      <c r="C23" s="40">
        <v>12</v>
      </c>
      <c r="D23" s="40">
        <v>35</v>
      </c>
      <c r="E23" s="106">
        <f t="shared" si="0"/>
        <v>-0.6571428571428571</v>
      </c>
      <c r="F23" s="46">
        <f t="shared" si="1"/>
        <v>-23</v>
      </c>
      <c r="G23" s="44"/>
      <c r="H23" s="44"/>
      <c r="I23" s="40">
        <v>12</v>
      </c>
      <c r="J23" s="44">
        <v>111</v>
      </c>
      <c r="K23" s="44">
        <v>34</v>
      </c>
      <c r="L23" s="44">
        <v>15</v>
      </c>
      <c r="M23" s="44">
        <v>27</v>
      </c>
      <c r="N23" s="40">
        <v>35</v>
      </c>
      <c r="O23" s="44">
        <v>28</v>
      </c>
      <c r="P23" s="44">
        <v>7</v>
      </c>
      <c r="Q23" s="44">
        <v>13</v>
      </c>
      <c r="R23" s="44">
        <v>-4</v>
      </c>
      <c r="S23" s="44">
        <v>12</v>
      </c>
      <c r="T23" s="44">
        <v>12</v>
      </c>
      <c r="U23" s="44">
        <v>-74</v>
      </c>
      <c r="V23" s="44">
        <v>-14</v>
      </c>
      <c r="W23" s="44">
        <v>-19</v>
      </c>
      <c r="X23" s="44">
        <v>-41</v>
      </c>
      <c r="Y23" s="44" t="s">
        <v>23</v>
      </c>
      <c r="Z23" s="3"/>
      <c r="AL23" s="3"/>
      <c r="AM23" s="3"/>
    </row>
    <row r="24" spans="2:39" ht="13.5" thickBot="1">
      <c r="B24" s="77" t="s">
        <v>82</v>
      </c>
      <c r="C24" s="78">
        <v>1410</v>
      </c>
      <c r="D24" s="78">
        <v>2080</v>
      </c>
      <c r="E24" s="138">
        <f t="shared" si="0"/>
        <v>-0.32211538461538464</v>
      </c>
      <c r="F24" s="80">
        <f t="shared" si="1"/>
        <v>-670</v>
      </c>
      <c r="G24" s="81"/>
      <c r="H24" s="81"/>
      <c r="I24" s="78">
        <v>1410</v>
      </c>
      <c r="J24" s="80">
        <v>4502</v>
      </c>
      <c r="K24" s="80">
        <v>616</v>
      </c>
      <c r="L24" s="80">
        <v>800</v>
      </c>
      <c r="M24" s="80">
        <v>1007</v>
      </c>
      <c r="N24" s="78">
        <v>2080</v>
      </c>
      <c r="O24" s="80">
        <v>3922</v>
      </c>
      <c r="P24" s="80">
        <v>610</v>
      </c>
      <c r="Q24" s="80">
        <v>453</v>
      </c>
      <c r="R24" s="80">
        <v>754</v>
      </c>
      <c r="S24" s="80">
        <v>2105</v>
      </c>
      <c r="T24" s="80">
        <v>2105</v>
      </c>
      <c r="U24" s="80">
        <v>3210</v>
      </c>
      <c r="V24" s="80">
        <v>970</v>
      </c>
      <c r="W24" s="80">
        <v>507</v>
      </c>
      <c r="X24" s="80">
        <v>-36</v>
      </c>
      <c r="Y24" s="80">
        <v>1769</v>
      </c>
      <c r="AL24" s="3"/>
      <c r="AM24" s="3"/>
    </row>
    <row r="25" spans="2:39" ht="12.75">
      <c r="B25" s="35" t="s">
        <v>83</v>
      </c>
      <c r="C25" s="40">
        <v>-347</v>
      </c>
      <c r="D25" s="40">
        <v>-514</v>
      </c>
      <c r="E25" s="106">
        <f t="shared" si="0"/>
        <v>-0.32490272373540857</v>
      </c>
      <c r="F25" s="44">
        <f t="shared" si="1"/>
        <v>167</v>
      </c>
      <c r="G25" s="44"/>
      <c r="H25" s="44"/>
      <c r="I25" s="40">
        <v>-347</v>
      </c>
      <c r="J25" s="44">
        <v>-1293</v>
      </c>
      <c r="K25" s="44">
        <v>-228</v>
      </c>
      <c r="L25" s="44">
        <v>-248</v>
      </c>
      <c r="M25" s="44">
        <v>-303</v>
      </c>
      <c r="N25" s="40">
        <v>-514</v>
      </c>
      <c r="O25" s="44">
        <v>-1001</v>
      </c>
      <c r="P25" s="44">
        <v>-153</v>
      </c>
      <c r="Q25" s="44">
        <v>-86</v>
      </c>
      <c r="R25" s="44">
        <v>-255</v>
      </c>
      <c r="S25" s="44">
        <v>-506</v>
      </c>
      <c r="T25" s="44">
        <v>-506</v>
      </c>
      <c r="U25" s="44">
        <v>-861</v>
      </c>
      <c r="V25" s="44">
        <v>-249</v>
      </c>
      <c r="W25" s="44">
        <v>-150</v>
      </c>
      <c r="X25" s="44">
        <v>-79</v>
      </c>
      <c r="Y25" s="44">
        <v>-383</v>
      </c>
      <c r="AL25" s="3"/>
      <c r="AM25" s="3"/>
    </row>
    <row r="26" spans="2:39" ht="13.5" thickBot="1">
      <c r="B26" s="77" t="s">
        <v>84</v>
      </c>
      <c r="C26" s="78">
        <v>1063</v>
      </c>
      <c r="D26" s="78">
        <v>1566</v>
      </c>
      <c r="E26" s="138">
        <f t="shared" si="0"/>
        <v>-0.3212005108556833</v>
      </c>
      <c r="F26" s="80">
        <f t="shared" si="1"/>
        <v>-503</v>
      </c>
      <c r="G26" s="81"/>
      <c r="H26" s="81"/>
      <c r="I26" s="78">
        <v>1063</v>
      </c>
      <c r="J26" s="80">
        <v>3209</v>
      </c>
      <c r="K26" s="80">
        <v>388</v>
      </c>
      <c r="L26" s="80">
        <v>552</v>
      </c>
      <c r="M26" s="80">
        <v>704</v>
      </c>
      <c r="N26" s="78">
        <v>1566</v>
      </c>
      <c r="O26" s="80">
        <v>2921</v>
      </c>
      <c r="P26" s="80">
        <v>457</v>
      </c>
      <c r="Q26" s="80">
        <v>367</v>
      </c>
      <c r="R26" s="80">
        <v>499</v>
      </c>
      <c r="S26" s="80">
        <v>1599</v>
      </c>
      <c r="T26" s="80">
        <v>1599</v>
      </c>
      <c r="U26" s="80">
        <v>2349</v>
      </c>
      <c r="V26" s="80">
        <v>721</v>
      </c>
      <c r="W26" s="80">
        <v>357</v>
      </c>
      <c r="X26" s="80">
        <v>-115</v>
      </c>
      <c r="Y26" s="80">
        <v>1386</v>
      </c>
      <c r="AA26" s="3"/>
      <c r="AB26" s="3"/>
      <c r="AC26" s="3"/>
      <c r="AD26" s="3"/>
      <c r="AE26" s="3"/>
      <c r="AF26" s="3"/>
      <c r="AG26" s="3"/>
      <c r="AH26" s="3"/>
      <c r="AI26" s="3"/>
      <c r="AK26" s="3"/>
      <c r="AL26" s="3"/>
      <c r="AM26" s="3"/>
    </row>
    <row r="27" spans="2:39" ht="12.75">
      <c r="B27" s="83"/>
      <c r="C27" s="45"/>
      <c r="D27" s="204"/>
      <c r="E27" s="177"/>
      <c r="F27" s="81"/>
      <c r="G27" s="81"/>
      <c r="H27" s="81"/>
      <c r="I27" s="81"/>
      <c r="J27" s="81"/>
      <c r="K27" s="45"/>
      <c r="L27" s="45"/>
      <c r="M27" s="45"/>
      <c r="N27" s="81"/>
      <c r="O27" s="81"/>
      <c r="P27" s="81"/>
      <c r="Q27" s="81"/>
      <c r="R27" s="81"/>
      <c r="S27" s="81"/>
      <c r="T27" s="81"/>
      <c r="U27" s="3"/>
      <c r="AA27" s="3"/>
      <c r="AB27" s="3"/>
      <c r="AC27" s="3"/>
      <c r="AD27" s="3"/>
      <c r="AE27" s="3"/>
      <c r="AF27" s="3"/>
      <c r="AG27" s="3"/>
      <c r="AH27" s="3"/>
      <c r="AI27" s="3"/>
      <c r="AK27" s="3"/>
      <c r="AL27" s="3"/>
      <c r="AM27" s="3"/>
    </row>
    <row r="28" spans="2:27" s="117" customFormat="1" ht="33.75">
      <c r="B28" s="175" t="s">
        <v>85</v>
      </c>
      <c r="C28" s="45"/>
      <c r="D28" s="191"/>
      <c r="E28" s="45"/>
      <c r="F28" s="45"/>
      <c r="G28" s="49"/>
      <c r="H28" s="49"/>
      <c r="I28" s="49"/>
      <c r="J28" s="4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3:17" ht="15">
      <c r="C29" s="2"/>
      <c r="D29" s="191"/>
      <c r="Q29" s="75"/>
    </row>
    <row r="30" spans="3:4" ht="12.75">
      <c r="C30" s="2"/>
      <c r="D30" s="191"/>
    </row>
    <row r="32" ht="12.75">
      <c r="D32" s="205"/>
    </row>
    <row r="53" ht="12.75">
      <c r="P53" s="44"/>
    </row>
    <row r="54" ht="12.75">
      <c r="P54" s="4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03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1" ht="23.25" customHeight="1">
      <c r="B1" s="32" t="s">
        <v>62</v>
      </c>
    </row>
    <row r="2" spans="2:7" ht="15.75" customHeight="1">
      <c r="B2" s="71"/>
      <c r="C2" s="71"/>
      <c r="D2" s="71"/>
      <c r="E2" s="34"/>
      <c r="F2" s="34"/>
      <c r="G2" s="6"/>
    </row>
    <row r="3" spans="2:6" ht="12.75">
      <c r="B3" s="2"/>
      <c r="E3" s="1"/>
      <c r="F3" s="1"/>
    </row>
    <row r="4" spans="2:19" ht="75.75" customHeight="1">
      <c r="B4" s="82" t="s">
        <v>49</v>
      </c>
      <c r="C4" s="137" t="s">
        <v>279</v>
      </c>
      <c r="D4" s="137" t="s">
        <v>297</v>
      </c>
      <c r="E4" s="75" t="s">
        <v>93</v>
      </c>
      <c r="F4" s="75" t="s">
        <v>94</v>
      </c>
      <c r="G4" s="76"/>
      <c r="I4" s="67"/>
      <c r="N4" s="3"/>
      <c r="O4" s="3"/>
      <c r="P4" s="3"/>
      <c r="Q4" s="3"/>
      <c r="R4" s="3"/>
      <c r="S4" s="3"/>
    </row>
    <row r="5" spans="2:19" ht="12" customHeight="1">
      <c r="B5" s="70"/>
      <c r="C5" s="107" t="s">
        <v>44</v>
      </c>
      <c r="D5" s="107" t="s">
        <v>44</v>
      </c>
      <c r="E5" s="105" t="s">
        <v>95</v>
      </c>
      <c r="F5" s="105" t="s">
        <v>44</v>
      </c>
      <c r="G5" s="43"/>
      <c r="N5" s="3"/>
      <c r="O5" s="3"/>
      <c r="P5" s="3"/>
      <c r="Q5" s="3"/>
      <c r="R5" s="3"/>
      <c r="S5" s="3"/>
    </row>
    <row r="6" spans="2:19" ht="12" customHeight="1" thickBot="1">
      <c r="B6" s="108"/>
      <c r="C6" s="109"/>
      <c r="D6" s="109"/>
      <c r="E6" s="111"/>
      <c r="F6" s="111"/>
      <c r="G6" s="43"/>
      <c r="N6" s="3"/>
      <c r="O6" s="3"/>
      <c r="P6" s="3"/>
      <c r="Q6" s="3"/>
      <c r="R6" s="3"/>
      <c r="S6" s="3"/>
    </row>
    <row r="7" spans="2:7" ht="12.75">
      <c r="B7" s="83" t="s">
        <v>96</v>
      </c>
      <c r="C7" s="40"/>
      <c r="D7" s="40"/>
      <c r="E7" s="106">
        <f>_xlfn.IFERROR(C7/D7-1,"")</f>
      </c>
      <c r="F7" s="44"/>
      <c r="G7" s="44"/>
    </row>
    <row r="8" spans="2:7" ht="12.75">
      <c r="B8" s="37" t="s">
        <v>97</v>
      </c>
      <c r="C8" s="40">
        <v>36631</v>
      </c>
      <c r="D8" s="40">
        <v>34236</v>
      </c>
      <c r="E8" s="47">
        <f aca="true" t="shared" si="0" ref="E8:E50">_xlfn.IFERROR(C8/D8-1,"")</f>
        <v>0.0699556022899872</v>
      </c>
      <c r="F8" s="44">
        <f aca="true" t="shared" si="1" ref="F8:F50">C8-D8</f>
        <v>2395</v>
      </c>
      <c r="G8" s="44"/>
    </row>
    <row r="9" spans="2:32" ht="12.75">
      <c r="B9" s="37" t="s">
        <v>98</v>
      </c>
      <c r="C9" s="40">
        <v>440</v>
      </c>
      <c r="D9" s="40">
        <v>1173</v>
      </c>
      <c r="E9" s="47">
        <f t="shared" si="0"/>
        <v>-0.6248934356351237</v>
      </c>
      <c r="F9" s="44">
        <f t="shared" si="1"/>
        <v>-733</v>
      </c>
      <c r="G9" s="81"/>
      <c r="N9" s="3"/>
      <c r="O9" s="3"/>
      <c r="P9" s="3"/>
      <c r="Q9" s="3"/>
      <c r="R9" s="3"/>
      <c r="S9" s="3"/>
      <c r="AF9" s="3"/>
    </row>
    <row r="10" spans="2:32" ht="12.75">
      <c r="B10" s="37" t="s">
        <v>99</v>
      </c>
      <c r="C10" s="40">
        <v>35</v>
      </c>
      <c r="D10" s="40">
        <v>94</v>
      </c>
      <c r="E10" s="47">
        <f>_xlfn.IFERROR(C10/D10-1,"")</f>
        <v>-0.6276595744680851</v>
      </c>
      <c r="F10" s="44">
        <f t="shared" si="1"/>
        <v>-59</v>
      </c>
      <c r="G10" s="44"/>
      <c r="AF10" s="3"/>
    </row>
    <row r="11" spans="2:32" ht="12.75">
      <c r="B11" s="37" t="s">
        <v>100</v>
      </c>
      <c r="C11" s="40">
        <v>1818</v>
      </c>
      <c r="D11" s="40">
        <v>1806</v>
      </c>
      <c r="E11" s="47">
        <f t="shared" si="0"/>
        <v>0.006644518272425293</v>
      </c>
      <c r="F11" s="44">
        <f t="shared" si="1"/>
        <v>12</v>
      </c>
      <c r="G11" s="44"/>
      <c r="AF11" s="3"/>
    </row>
    <row r="12" spans="2:32" ht="12.75">
      <c r="B12" s="97" t="s">
        <v>101</v>
      </c>
      <c r="C12" s="40">
        <v>156</v>
      </c>
      <c r="D12" s="40">
        <v>226</v>
      </c>
      <c r="E12" s="47">
        <f t="shared" si="0"/>
        <v>-0.3097345132743363</v>
      </c>
      <c r="F12" s="44">
        <f t="shared" si="1"/>
        <v>-70</v>
      </c>
      <c r="G12" s="44"/>
      <c r="AF12" s="3"/>
    </row>
    <row r="13" spans="2:32" ht="12.75">
      <c r="B13" s="37" t="s">
        <v>102</v>
      </c>
      <c r="C13" s="40">
        <v>1361</v>
      </c>
      <c r="D13" s="40">
        <v>1363</v>
      </c>
      <c r="E13" s="47">
        <f t="shared" si="0"/>
        <v>-0.0014673514306676738</v>
      </c>
      <c r="F13" s="44">
        <f t="shared" si="1"/>
        <v>-2</v>
      </c>
      <c r="G13" s="44"/>
      <c r="N13" s="3"/>
      <c r="O13" s="3"/>
      <c r="P13" s="3"/>
      <c r="Q13" s="3"/>
      <c r="R13" s="3"/>
      <c r="S13" s="3"/>
      <c r="AE13" s="3"/>
      <c r="AF13" s="3"/>
    </row>
    <row r="14" spans="2:32" ht="13.5" thickBot="1">
      <c r="B14" s="77" t="s">
        <v>103</v>
      </c>
      <c r="C14" s="78">
        <v>40441</v>
      </c>
      <c r="D14" s="78">
        <v>38898</v>
      </c>
      <c r="E14" s="79">
        <f t="shared" si="0"/>
        <v>0.03966784924674793</v>
      </c>
      <c r="F14" s="80">
        <f t="shared" si="1"/>
        <v>1543</v>
      </c>
      <c r="G14" s="44"/>
      <c r="AE14" s="3"/>
      <c r="AF14" s="3"/>
    </row>
    <row r="15" spans="2:32" ht="12.75">
      <c r="B15" s="37" t="s">
        <v>104</v>
      </c>
      <c r="C15" s="40">
        <v>2180</v>
      </c>
      <c r="D15" s="40">
        <v>3364</v>
      </c>
      <c r="E15" s="47">
        <f t="shared" si="0"/>
        <v>-0.3519619500594531</v>
      </c>
      <c r="F15" s="44">
        <f t="shared" si="1"/>
        <v>-1184</v>
      </c>
      <c r="G15" s="44"/>
      <c r="AE15" s="3"/>
      <c r="AF15" s="3"/>
    </row>
    <row r="16" spans="2:32" ht="12.75">
      <c r="B16" s="37" t="s">
        <v>105</v>
      </c>
      <c r="C16" s="40">
        <v>5954</v>
      </c>
      <c r="D16" s="40">
        <v>5742</v>
      </c>
      <c r="E16" s="47">
        <f t="shared" si="0"/>
        <v>0.03692093347265768</v>
      </c>
      <c r="F16" s="44">
        <f t="shared" si="1"/>
        <v>212</v>
      </c>
      <c r="G16" s="44"/>
      <c r="N16" s="3"/>
      <c r="O16" s="3"/>
      <c r="P16" s="3"/>
      <c r="Q16" s="3"/>
      <c r="R16" s="3"/>
      <c r="S16" s="3"/>
      <c r="AE16" s="3"/>
      <c r="AF16" s="3"/>
    </row>
    <row r="17" spans="2:32" ht="12.75">
      <c r="B17" s="37" t="s">
        <v>101</v>
      </c>
      <c r="C17" s="40">
        <v>1505</v>
      </c>
      <c r="D17" s="40">
        <v>1092</v>
      </c>
      <c r="E17" s="47">
        <f t="shared" si="0"/>
        <v>0.3782051282051282</v>
      </c>
      <c r="F17" s="44">
        <f t="shared" si="1"/>
        <v>413</v>
      </c>
      <c r="G17" s="44"/>
      <c r="AE17" s="3"/>
      <c r="AF17" s="3"/>
    </row>
    <row r="18" spans="2:32" ht="12.75">
      <c r="B18" s="37" t="s">
        <v>102</v>
      </c>
      <c r="C18" s="40">
        <v>710</v>
      </c>
      <c r="D18" s="40">
        <v>204</v>
      </c>
      <c r="E18" s="47">
        <f t="shared" si="0"/>
        <v>2.480392156862745</v>
      </c>
      <c r="F18" s="44">
        <f t="shared" si="1"/>
        <v>506</v>
      </c>
      <c r="G18" s="81"/>
      <c r="N18" s="3"/>
      <c r="O18" s="3"/>
      <c r="P18" s="3"/>
      <c r="Q18" s="3"/>
      <c r="R18" s="3"/>
      <c r="S18" s="3"/>
      <c r="AE18" s="3"/>
      <c r="AF18" s="3"/>
    </row>
    <row r="19" spans="2:32" ht="12.75">
      <c r="B19" s="37" t="s">
        <v>106</v>
      </c>
      <c r="C19" s="40">
        <v>3060</v>
      </c>
      <c r="D19" s="40">
        <v>3925</v>
      </c>
      <c r="E19" s="47">
        <f t="shared" si="0"/>
        <v>-0.2203821656050955</v>
      </c>
      <c r="F19" s="44">
        <f t="shared" si="1"/>
        <v>-865</v>
      </c>
      <c r="G19" s="44"/>
      <c r="AE19" s="3"/>
      <c r="AF19" s="3"/>
    </row>
    <row r="20" spans="2:32" ht="12.75">
      <c r="B20" s="37" t="s">
        <v>107</v>
      </c>
      <c r="C20" s="40">
        <v>42</v>
      </c>
      <c r="D20" s="40">
        <v>46</v>
      </c>
      <c r="E20" s="47">
        <f t="shared" si="0"/>
        <v>-0.08695652173913049</v>
      </c>
      <c r="F20" s="44">
        <f t="shared" si="1"/>
        <v>-4</v>
      </c>
      <c r="G20" s="81"/>
      <c r="N20" s="3"/>
      <c r="O20" s="3"/>
      <c r="P20" s="3"/>
      <c r="Q20" s="3"/>
      <c r="R20" s="3"/>
      <c r="S20" s="3"/>
      <c r="AE20" s="3"/>
      <c r="AF20" s="3"/>
    </row>
    <row r="21" spans="2:32" ht="13.5" thickBot="1">
      <c r="B21" s="77" t="s">
        <v>108</v>
      </c>
      <c r="C21" s="78">
        <v>13451</v>
      </c>
      <c r="D21" s="78">
        <v>14373</v>
      </c>
      <c r="E21" s="79">
        <f t="shared" si="0"/>
        <v>-0.06414805538161827</v>
      </c>
      <c r="F21" s="80">
        <f t="shared" si="1"/>
        <v>-922</v>
      </c>
      <c r="G21" s="44"/>
      <c r="AE21" s="3"/>
      <c r="AF21" s="3"/>
    </row>
    <row r="22" spans="2:32" ht="12.75">
      <c r="B22" s="83" t="s">
        <v>109</v>
      </c>
      <c r="C22" s="84">
        <v>53892</v>
      </c>
      <c r="D22" s="84">
        <v>53271</v>
      </c>
      <c r="E22" s="85">
        <f>_xlfn.IFERROR(C22/D22-1,"")</f>
        <v>0.011657374556512945</v>
      </c>
      <c r="F22" s="81">
        <f>C22-D22</f>
        <v>621</v>
      </c>
      <c r="G22" s="44"/>
      <c r="N22" s="3"/>
      <c r="O22" s="3"/>
      <c r="P22" s="3"/>
      <c r="Q22" s="3"/>
      <c r="R22" s="3"/>
      <c r="S22" s="3"/>
      <c r="AE22" s="3"/>
      <c r="AF22" s="3"/>
    </row>
    <row r="23" spans="2:32" ht="12.75">
      <c r="B23" s="50"/>
      <c r="C23" s="40"/>
      <c r="D23" s="40"/>
      <c r="E23" s="47"/>
      <c r="F23" s="44"/>
      <c r="G23" s="44"/>
      <c r="N23" s="3"/>
      <c r="O23" s="3"/>
      <c r="P23" s="3"/>
      <c r="Q23" s="3"/>
      <c r="R23" s="3"/>
      <c r="S23" s="3"/>
      <c r="AE23" s="3"/>
      <c r="AF23" s="3"/>
    </row>
    <row r="24" spans="2:32" ht="12.75">
      <c r="B24" s="83" t="s">
        <v>110</v>
      </c>
      <c r="C24" s="40"/>
      <c r="D24" s="40"/>
      <c r="E24" s="47">
        <f t="shared" si="0"/>
      </c>
      <c r="F24" s="44"/>
      <c r="G24" s="44"/>
      <c r="AE24" s="3"/>
      <c r="AF24" s="3"/>
    </row>
    <row r="25" spans="2:32" ht="12.75">
      <c r="B25" s="37" t="s">
        <v>111</v>
      </c>
      <c r="C25" s="40">
        <v>7518</v>
      </c>
      <c r="D25" s="40">
        <v>7518</v>
      </c>
      <c r="E25" s="47">
        <f t="shared" si="0"/>
        <v>0</v>
      </c>
      <c r="F25" s="44">
        <f t="shared" si="1"/>
        <v>0</v>
      </c>
      <c r="G25" s="81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</row>
    <row r="26" spans="2:7" ht="12.75">
      <c r="B26" s="97" t="s">
        <v>112</v>
      </c>
      <c r="C26" s="40">
        <v>256</v>
      </c>
      <c r="D26" s="40">
        <v>73</v>
      </c>
      <c r="E26" s="47">
        <f>_xlfn.IFERROR(C26/D26-1,"")</f>
        <v>2.506849315068493</v>
      </c>
      <c r="F26" s="44">
        <f>C26-D26</f>
        <v>183</v>
      </c>
      <c r="G26" s="49"/>
    </row>
    <row r="27" spans="2:7" ht="12.75">
      <c r="B27" s="97" t="s">
        <v>113</v>
      </c>
      <c r="C27" s="40">
        <v>-181</v>
      </c>
      <c r="D27" s="40">
        <v>-203</v>
      </c>
      <c r="E27" s="47">
        <f>_xlfn.IFERROR(C27/D27-1,"")</f>
        <v>-0.10837438423645318</v>
      </c>
      <c r="F27" s="44">
        <f>C27-D27</f>
        <v>22</v>
      </c>
      <c r="G27" s="49"/>
    </row>
    <row r="28" spans="2:7" ht="12.75">
      <c r="B28" s="97" t="s">
        <v>114</v>
      </c>
      <c r="C28" s="40">
        <v>30435</v>
      </c>
      <c r="D28" s="40">
        <v>29246</v>
      </c>
      <c r="E28" s="47">
        <f t="shared" si="0"/>
        <v>0.04065513232578821</v>
      </c>
      <c r="F28" s="44">
        <f t="shared" si="1"/>
        <v>1189</v>
      </c>
      <c r="G28" s="44"/>
    </row>
    <row r="29" spans="2:7" ht="12.75">
      <c r="B29" s="97" t="s">
        <v>115</v>
      </c>
      <c r="C29" s="40">
        <v>38028</v>
      </c>
      <c r="D29" s="40">
        <v>36634</v>
      </c>
      <c r="E29" s="47">
        <f t="shared" si="0"/>
        <v>0.03805208276464489</v>
      </c>
      <c r="F29" s="44">
        <f t="shared" si="1"/>
        <v>1394</v>
      </c>
      <c r="G29" s="46"/>
    </row>
    <row r="30" spans="2:6" ht="12.75">
      <c r="B30" s="37" t="s">
        <v>116</v>
      </c>
      <c r="C30" s="40">
        <v>-3</v>
      </c>
      <c r="D30" s="40">
        <v>-2</v>
      </c>
      <c r="E30" s="47">
        <f t="shared" si="0"/>
        <v>0.5</v>
      </c>
      <c r="F30" s="44">
        <f t="shared" si="1"/>
        <v>-1</v>
      </c>
    </row>
    <row r="31" spans="2:6" ht="13.5" thickBot="1">
      <c r="B31" s="77" t="s">
        <v>117</v>
      </c>
      <c r="C31" s="78">
        <v>38025</v>
      </c>
      <c r="D31" s="78">
        <v>36632</v>
      </c>
      <c r="E31" s="79">
        <f t="shared" si="0"/>
        <v>0.03802686176020975</v>
      </c>
      <c r="F31" s="80">
        <f t="shared" si="1"/>
        <v>1393</v>
      </c>
    </row>
    <row r="32" spans="2:6" ht="12.75">
      <c r="B32" s="37" t="s">
        <v>118</v>
      </c>
      <c r="C32" s="40">
        <v>2195</v>
      </c>
      <c r="D32" s="40">
        <v>1178</v>
      </c>
      <c r="E32" s="47">
        <f t="shared" si="0"/>
        <v>0.8633276740237692</v>
      </c>
      <c r="F32" s="44">
        <f t="shared" si="1"/>
        <v>1017</v>
      </c>
    </row>
    <row r="33" spans="2:6" ht="12.75">
      <c r="B33" s="97" t="s">
        <v>101</v>
      </c>
      <c r="C33" s="40">
        <v>75</v>
      </c>
      <c r="D33" s="40">
        <v>105</v>
      </c>
      <c r="E33" s="47">
        <f t="shared" si="0"/>
        <v>-0.2857142857142857</v>
      </c>
      <c r="F33" s="44">
        <f>C33-D33</f>
        <v>-30</v>
      </c>
    </row>
    <row r="34" spans="2:6" ht="12.75">
      <c r="B34" s="37" t="s">
        <v>119</v>
      </c>
      <c r="C34" s="40">
        <v>808</v>
      </c>
      <c r="D34" s="40">
        <v>808</v>
      </c>
      <c r="E34" s="47">
        <f t="shared" si="0"/>
        <v>0</v>
      </c>
      <c r="F34" s="44">
        <f t="shared" si="1"/>
        <v>0</v>
      </c>
    </row>
    <row r="35" spans="2:6" ht="12.75">
      <c r="B35" s="37" t="s">
        <v>120</v>
      </c>
      <c r="C35" s="40">
        <v>1925</v>
      </c>
      <c r="D35" s="40">
        <v>1917</v>
      </c>
      <c r="E35" s="47">
        <f t="shared" si="0"/>
        <v>0.004173187271778733</v>
      </c>
      <c r="F35" s="44">
        <f t="shared" si="1"/>
        <v>8</v>
      </c>
    </row>
    <row r="36" spans="2:6" ht="12.75">
      <c r="B36" s="37" t="s">
        <v>121</v>
      </c>
      <c r="C36" s="40">
        <v>207</v>
      </c>
      <c r="D36" s="40">
        <v>197</v>
      </c>
      <c r="E36" s="47">
        <f t="shared" si="0"/>
        <v>0.050761421319796884</v>
      </c>
      <c r="F36" s="44">
        <f t="shared" si="1"/>
        <v>10</v>
      </c>
    </row>
    <row r="37" spans="2:6" ht="12.75">
      <c r="B37" s="37" t="s">
        <v>122</v>
      </c>
      <c r="C37" s="40">
        <v>708</v>
      </c>
      <c r="D37" s="40">
        <v>720</v>
      </c>
      <c r="E37" s="47">
        <f t="shared" si="0"/>
        <v>-0.01666666666666672</v>
      </c>
      <c r="F37" s="44">
        <f t="shared" si="1"/>
        <v>-12</v>
      </c>
    </row>
    <row r="38" spans="2:6" ht="12.75">
      <c r="B38" s="37" t="s">
        <v>123</v>
      </c>
      <c r="C38" s="40">
        <v>2179</v>
      </c>
      <c r="D38" s="40">
        <v>2066</v>
      </c>
      <c r="E38" s="47">
        <f t="shared" si="0"/>
        <v>0.05469506292352366</v>
      </c>
      <c r="F38" s="44">
        <f t="shared" si="1"/>
        <v>113</v>
      </c>
    </row>
    <row r="39" spans="2:6" ht="12.75">
      <c r="B39" s="37" t="s">
        <v>124</v>
      </c>
      <c r="C39" s="40">
        <v>254</v>
      </c>
      <c r="D39" s="40">
        <v>264</v>
      </c>
      <c r="E39" s="47">
        <f t="shared" si="0"/>
        <v>-0.037878787878787845</v>
      </c>
      <c r="F39" s="44">
        <f t="shared" si="1"/>
        <v>-10</v>
      </c>
    </row>
    <row r="40" spans="2:6" ht="13.5" thickBot="1">
      <c r="B40" s="77" t="s">
        <v>125</v>
      </c>
      <c r="C40" s="78">
        <v>8351</v>
      </c>
      <c r="D40" s="78">
        <v>7255</v>
      </c>
      <c r="E40" s="79">
        <f t="shared" si="0"/>
        <v>0.15106822880771875</v>
      </c>
      <c r="F40" s="80">
        <f t="shared" si="1"/>
        <v>1096</v>
      </c>
    </row>
    <row r="41" spans="2:6" ht="12.75">
      <c r="B41" s="37" t="s">
        <v>118</v>
      </c>
      <c r="C41" s="40">
        <v>216</v>
      </c>
      <c r="D41" s="40">
        <v>2524</v>
      </c>
      <c r="E41" s="47">
        <f t="shared" si="0"/>
        <v>-0.9144215530903328</v>
      </c>
      <c r="F41" s="44">
        <f t="shared" si="1"/>
        <v>-2308</v>
      </c>
    </row>
    <row r="42" spans="2:6" ht="12.75">
      <c r="B42" s="37" t="s">
        <v>101</v>
      </c>
      <c r="C42" s="40">
        <v>1052</v>
      </c>
      <c r="D42" s="40">
        <v>1055</v>
      </c>
      <c r="E42" s="47">
        <f t="shared" si="0"/>
        <v>-0.0028436018957346265</v>
      </c>
      <c r="F42" s="44">
        <f t="shared" si="1"/>
        <v>-3</v>
      </c>
    </row>
    <row r="43" spans="2:6" ht="12.75">
      <c r="B43" s="37" t="s">
        <v>126</v>
      </c>
      <c r="C43" s="40">
        <v>4130</v>
      </c>
      <c r="D43" s="40">
        <v>3748</v>
      </c>
      <c r="E43" s="47">
        <f t="shared" si="0"/>
        <v>0.10192102454642482</v>
      </c>
      <c r="F43" s="44">
        <f t="shared" si="1"/>
        <v>382</v>
      </c>
    </row>
    <row r="44" spans="2:6" ht="12.75">
      <c r="B44" s="37" t="s">
        <v>119</v>
      </c>
      <c r="C44" s="40">
        <v>383</v>
      </c>
      <c r="D44" s="40">
        <v>347</v>
      </c>
      <c r="E44" s="47">
        <f t="shared" si="0"/>
        <v>0.10374639769452454</v>
      </c>
      <c r="F44" s="44">
        <f t="shared" si="1"/>
        <v>36</v>
      </c>
    </row>
    <row r="45" spans="2:6" ht="12.75">
      <c r="B45" s="37" t="s">
        <v>120</v>
      </c>
      <c r="C45" s="40">
        <v>91</v>
      </c>
      <c r="D45" s="40">
        <v>91</v>
      </c>
      <c r="E45" s="47">
        <f t="shared" si="0"/>
        <v>0</v>
      </c>
      <c r="F45" s="44">
        <f t="shared" si="1"/>
        <v>0</v>
      </c>
    </row>
    <row r="46" spans="2:6" ht="12.75">
      <c r="B46" s="37" t="s">
        <v>121</v>
      </c>
      <c r="C46" s="40">
        <v>773</v>
      </c>
      <c r="D46" s="40">
        <v>675</v>
      </c>
      <c r="E46" s="47">
        <f t="shared" si="0"/>
        <v>0.14518518518518508</v>
      </c>
      <c r="F46" s="44">
        <f t="shared" si="1"/>
        <v>98</v>
      </c>
    </row>
    <row r="47" spans="2:6" ht="12.75">
      <c r="B47" s="37" t="s">
        <v>124</v>
      </c>
      <c r="C47" s="40">
        <v>871</v>
      </c>
      <c r="D47" s="40">
        <v>944</v>
      </c>
      <c r="E47" s="47">
        <f t="shared" si="0"/>
        <v>-0.07733050847457623</v>
      </c>
      <c r="F47" s="44">
        <f>C47-D47</f>
        <v>-73</v>
      </c>
    </row>
    <row r="48" spans="2:6" ht="13.5" thickBot="1">
      <c r="B48" s="77" t="s">
        <v>127</v>
      </c>
      <c r="C48" s="78">
        <v>7516</v>
      </c>
      <c r="D48" s="78">
        <v>9384</v>
      </c>
      <c r="E48" s="79">
        <f t="shared" si="0"/>
        <v>-0.1990622335890878</v>
      </c>
      <c r="F48" s="80">
        <f t="shared" si="1"/>
        <v>-1868</v>
      </c>
    </row>
    <row r="49" spans="2:6" ht="12.75">
      <c r="B49" s="83" t="s">
        <v>128</v>
      </c>
      <c r="C49" s="84">
        <v>15867</v>
      </c>
      <c r="D49" s="84">
        <v>16639</v>
      </c>
      <c r="E49" s="85">
        <f t="shared" si="0"/>
        <v>-0.04639701905162574</v>
      </c>
      <c r="F49" s="81">
        <f t="shared" si="1"/>
        <v>-772</v>
      </c>
    </row>
    <row r="50" spans="2:6" ht="12.75">
      <c r="B50" s="83" t="s">
        <v>129</v>
      </c>
      <c r="C50" s="84">
        <v>53892</v>
      </c>
      <c r="D50" s="84">
        <v>53271</v>
      </c>
      <c r="E50" s="85">
        <f t="shared" si="0"/>
        <v>0.011657374556512945</v>
      </c>
      <c r="F50" s="81">
        <f t="shared" si="1"/>
        <v>621</v>
      </c>
    </row>
    <row r="51" spans="2:4" ht="12.75" customHeight="1">
      <c r="B51" s="30"/>
      <c r="C51" s="139"/>
      <c r="D51" s="2"/>
    </row>
    <row r="52" spans="2:4" ht="12.75" customHeight="1">
      <c r="B52" s="175" t="s">
        <v>283</v>
      </c>
      <c r="C52" s="2"/>
      <c r="D52" s="2"/>
    </row>
    <row r="53" spans="2:4" ht="12.75" customHeight="1">
      <c r="B53" s="30"/>
      <c r="C53" s="2"/>
      <c r="D53" s="2"/>
    </row>
    <row r="54" spans="2:4" ht="12.75" customHeight="1">
      <c r="B54" s="30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2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86"/>
  <sheetViews>
    <sheetView showGridLines="0" zoomScale="90" zoomScaleNormal="90" zoomScalePageLayoutView="0" workbookViewId="0" topLeftCell="A22">
      <selection activeCell="B47" sqref="B47"/>
    </sheetView>
  </sheetViews>
  <sheetFormatPr defaultColWidth="9.140625" defaultRowHeight="12.75"/>
  <cols>
    <col min="1" max="1" width="1.28515625" style="1" customWidth="1"/>
    <col min="2" max="2" width="91.57421875" style="1" customWidth="1"/>
    <col min="3" max="4" width="20.7109375" style="1" customWidth="1"/>
    <col min="5" max="5" width="20.7109375" style="2" customWidth="1"/>
    <col min="6" max="6" width="17.7109375" style="1" customWidth="1"/>
    <col min="7" max="7" width="5.57421875" style="1" customWidth="1"/>
    <col min="8" max="8" width="23.57421875" style="1" customWidth="1"/>
    <col min="9" max="15" width="17.7109375" style="1" customWidth="1"/>
    <col min="16" max="20" width="17.7109375" style="1" hidden="1" customWidth="1"/>
    <col min="21" max="16384" width="9.140625" style="1" customWidth="1"/>
  </cols>
  <sheetData>
    <row r="1" spans="2:14" ht="23.25" customHeight="1">
      <c r="B1" s="32" t="s">
        <v>62</v>
      </c>
      <c r="C1" s="67"/>
      <c r="F1" s="2"/>
      <c r="H1" s="2"/>
      <c r="I1" s="2"/>
      <c r="J1" s="2"/>
      <c r="K1" s="3"/>
      <c r="L1" s="3"/>
      <c r="M1" s="2"/>
      <c r="N1" s="2"/>
    </row>
    <row r="2" spans="2:14" ht="15.75" customHeight="1">
      <c r="B2" s="71"/>
      <c r="C2" s="71"/>
      <c r="D2" s="71"/>
      <c r="E2" s="34"/>
      <c r="F2" s="34"/>
      <c r="H2" s="2"/>
      <c r="I2" s="2"/>
      <c r="J2" s="2"/>
      <c r="K2" s="3"/>
      <c r="L2" s="3"/>
      <c r="M2" s="2"/>
      <c r="N2" s="2"/>
    </row>
    <row r="3" spans="2:14" ht="12.75">
      <c r="B3" s="2"/>
      <c r="C3" s="2"/>
      <c r="D3" s="2"/>
      <c r="F3" s="2"/>
      <c r="H3" s="2"/>
      <c r="I3" s="2"/>
      <c r="J3" s="2"/>
      <c r="K3" s="3"/>
      <c r="L3" s="3"/>
      <c r="M3" s="2"/>
      <c r="N3" s="2"/>
    </row>
    <row r="4" spans="2:14" ht="75.75" customHeight="1">
      <c r="B4" s="82" t="s">
        <v>50</v>
      </c>
      <c r="C4" s="74" t="s">
        <v>276</v>
      </c>
      <c r="D4" s="74" t="s">
        <v>38</v>
      </c>
      <c r="E4" s="75" t="s">
        <v>277</v>
      </c>
      <c r="F4" s="75" t="s">
        <v>278</v>
      </c>
      <c r="H4" s="2"/>
      <c r="I4" s="2"/>
      <c r="J4" s="2"/>
      <c r="K4" s="3"/>
      <c r="L4" s="3"/>
      <c r="M4" s="2"/>
      <c r="N4" s="2"/>
    </row>
    <row r="5" spans="2:14" ht="12" customHeight="1">
      <c r="B5" s="70"/>
      <c r="C5" s="107" t="s">
        <v>44</v>
      </c>
      <c r="D5" s="107" t="s">
        <v>44</v>
      </c>
      <c r="E5" s="105" t="s">
        <v>95</v>
      </c>
      <c r="F5" s="105" t="s">
        <v>44</v>
      </c>
      <c r="H5" s="2"/>
      <c r="I5" s="2"/>
      <c r="J5" s="2"/>
      <c r="K5" s="3"/>
      <c r="L5" s="3"/>
      <c r="M5" s="2"/>
      <c r="N5" s="2"/>
    </row>
    <row r="6" spans="2:6" ht="12" customHeight="1" thickBot="1">
      <c r="B6" s="108"/>
      <c r="C6" s="109"/>
      <c r="D6" s="109"/>
      <c r="E6" s="111"/>
      <c r="F6" s="111"/>
    </row>
    <row r="7" spans="2:7" ht="13.5" thickBot="1">
      <c r="B7" s="83" t="s">
        <v>131</v>
      </c>
      <c r="C7" s="40"/>
      <c r="D7" s="40"/>
      <c r="E7" s="106">
        <f>_xlfn.IFERROR(#REF!/#REF!-1,"")</f>
      </c>
      <c r="F7" s="106"/>
      <c r="G7" s="3"/>
    </row>
    <row r="8" spans="2:25" ht="12.75">
      <c r="B8" s="39" t="s">
        <v>84</v>
      </c>
      <c r="C8" s="227">
        <v>1063</v>
      </c>
      <c r="D8" s="227">
        <v>1566</v>
      </c>
      <c r="E8" s="180">
        <f aca="true" t="shared" si="0" ref="E8:E40">_xlfn.IFERROR(C8/D8-1,"")</f>
        <v>-0.32120051085568324</v>
      </c>
      <c r="F8" s="181">
        <f aca="true" t="shared" si="1" ref="F8:F24">C8-D8</f>
        <v>-503</v>
      </c>
      <c r="G8" s="3"/>
      <c r="Y8" s="3"/>
    </row>
    <row r="9" spans="2:25" ht="12.75">
      <c r="B9" s="37" t="s">
        <v>78</v>
      </c>
      <c r="C9" s="40">
        <v>782</v>
      </c>
      <c r="D9" s="40">
        <v>669</v>
      </c>
      <c r="E9" s="47">
        <f t="shared" si="0"/>
        <v>0.16890881913303435</v>
      </c>
      <c r="F9" s="182">
        <f t="shared" si="1"/>
        <v>113</v>
      </c>
      <c r="G9" s="3"/>
      <c r="Y9" s="3"/>
    </row>
    <row r="10" spans="2:25" ht="12.75">
      <c r="B10" s="37" t="s">
        <v>132</v>
      </c>
      <c r="C10" s="40">
        <v>347</v>
      </c>
      <c r="D10" s="40">
        <v>514</v>
      </c>
      <c r="E10" s="47">
        <f t="shared" si="0"/>
        <v>-0.3249027237354085</v>
      </c>
      <c r="F10" s="182">
        <f t="shared" si="1"/>
        <v>-167</v>
      </c>
      <c r="G10" s="3"/>
      <c r="Y10" s="3"/>
    </row>
    <row r="11" spans="2:25" ht="12.75">
      <c r="B11" s="37" t="s">
        <v>133</v>
      </c>
      <c r="C11" s="40">
        <v>-16</v>
      </c>
      <c r="D11" s="40">
        <v>-187</v>
      </c>
      <c r="E11" s="47">
        <f t="shared" si="0"/>
        <v>-0.9144385026737968</v>
      </c>
      <c r="F11" s="182">
        <f t="shared" si="1"/>
        <v>171</v>
      </c>
      <c r="G11" s="3"/>
      <c r="X11" s="3"/>
      <c r="Y11" s="3"/>
    </row>
    <row r="12" spans="2:25" ht="12.75">
      <c r="B12" s="37" t="s">
        <v>134</v>
      </c>
      <c r="C12" s="40">
        <v>-222</v>
      </c>
      <c r="D12" s="40">
        <v>280</v>
      </c>
      <c r="E12" s="183">
        <f t="shared" si="0"/>
        <v>-1.7928571428571427</v>
      </c>
      <c r="F12" s="182">
        <f t="shared" si="1"/>
        <v>-502</v>
      </c>
      <c r="G12" s="3"/>
      <c r="X12" s="3"/>
      <c r="Y12" s="3"/>
    </row>
    <row r="13" spans="2:25" ht="12.75">
      <c r="B13" s="37" t="s">
        <v>135</v>
      </c>
      <c r="C13" s="40">
        <v>-181</v>
      </c>
      <c r="D13" s="40">
        <v>-488</v>
      </c>
      <c r="E13" s="47">
        <f>_xlfn.IFERROR(C13/D13-1,"")</f>
        <v>-0.6290983606557377</v>
      </c>
      <c r="F13" s="182">
        <f t="shared" si="1"/>
        <v>307</v>
      </c>
      <c r="G13" s="3"/>
      <c r="X13" s="3"/>
      <c r="Y13" s="3"/>
    </row>
    <row r="14" spans="2:25" ht="12.75">
      <c r="B14" s="37" t="s">
        <v>136</v>
      </c>
      <c r="C14" s="40">
        <v>1019</v>
      </c>
      <c r="D14" s="40">
        <v>1174</v>
      </c>
      <c r="E14" s="47">
        <f t="shared" si="0"/>
        <v>-0.13202725724020448</v>
      </c>
      <c r="F14" s="182">
        <f>C14-D14</f>
        <v>-155</v>
      </c>
      <c r="G14" s="3"/>
      <c r="X14" s="3"/>
      <c r="Y14" s="3"/>
    </row>
    <row r="15" spans="2:25" ht="12.75">
      <c r="B15" s="37" t="s">
        <v>138</v>
      </c>
      <c r="C15" s="40">
        <v>1184.1</v>
      </c>
      <c r="D15" s="40">
        <v>917</v>
      </c>
      <c r="E15" s="47">
        <f>_xlfn.IFERROR(C15/D15-1,"")</f>
        <v>0.2912758996728462</v>
      </c>
      <c r="F15" s="182">
        <f>C15-D15</f>
        <v>267.0999999999999</v>
      </c>
      <c r="G15" s="3"/>
      <c r="X15" s="3"/>
      <c r="Y15" s="3"/>
    </row>
    <row r="16" spans="2:25" ht="12.75">
      <c r="B16" s="37" t="s">
        <v>137</v>
      </c>
      <c r="C16" s="40">
        <v>-332.9</v>
      </c>
      <c r="D16" s="40">
        <v>-136</v>
      </c>
      <c r="E16" s="47">
        <f t="shared" si="0"/>
        <v>1.4477941176470588</v>
      </c>
      <c r="F16" s="182">
        <f t="shared" si="1"/>
        <v>-196.89999999999998</v>
      </c>
      <c r="G16" s="3"/>
      <c r="X16" s="3"/>
      <c r="Y16" s="3"/>
    </row>
    <row r="17" spans="2:25" ht="12.75">
      <c r="B17" s="37" t="s">
        <v>140</v>
      </c>
      <c r="C17" s="40">
        <v>-505.9</v>
      </c>
      <c r="D17" s="40">
        <v>-345</v>
      </c>
      <c r="E17" s="47">
        <f>_xlfn.IFERROR(C17/D17-1,"")</f>
        <v>0.46637681159420286</v>
      </c>
      <c r="F17" s="182">
        <f>C17-D17</f>
        <v>-160.89999999999998</v>
      </c>
      <c r="G17" s="3"/>
      <c r="X17" s="3"/>
      <c r="Y17" s="3"/>
    </row>
    <row r="18" spans="2:25" ht="12.75">
      <c r="B18" s="37" t="s">
        <v>144</v>
      </c>
      <c r="C18" s="40">
        <v>593.3</v>
      </c>
      <c r="D18" s="40">
        <v>633</v>
      </c>
      <c r="E18" s="47">
        <f>_xlfn.IFERROR(C18/D18-1,"")</f>
        <v>-0.06271721958925758</v>
      </c>
      <c r="F18" s="182">
        <f>C18-D18</f>
        <v>-39.700000000000045</v>
      </c>
      <c r="G18" s="3"/>
      <c r="X18" s="3"/>
      <c r="Y18" s="3"/>
    </row>
    <row r="19" spans="2:25" ht="12.75">
      <c r="B19" s="37" t="s">
        <v>139</v>
      </c>
      <c r="C19" s="40">
        <v>35.7</v>
      </c>
      <c r="D19" s="40">
        <v>30</v>
      </c>
      <c r="E19" s="47">
        <f t="shared" si="0"/>
        <v>0.19000000000000017</v>
      </c>
      <c r="F19" s="182">
        <f t="shared" si="1"/>
        <v>5.700000000000003</v>
      </c>
      <c r="G19" s="3"/>
      <c r="X19" s="3"/>
      <c r="Y19" s="3"/>
    </row>
    <row r="20" spans="2:25" ht="12.75">
      <c r="B20" s="37" t="s">
        <v>145</v>
      </c>
      <c r="C20" s="40">
        <v>8.7</v>
      </c>
      <c r="D20" s="40">
        <v>10</v>
      </c>
      <c r="E20" s="47">
        <f t="shared" si="0"/>
        <v>-0.13000000000000012</v>
      </c>
      <c r="F20" s="182">
        <f t="shared" si="1"/>
        <v>-1.3000000000000007</v>
      </c>
      <c r="G20" s="3"/>
      <c r="X20" s="3"/>
      <c r="Y20" s="3"/>
    </row>
    <row r="21" spans="2:25" ht="12.75">
      <c r="B21" s="37" t="s">
        <v>143</v>
      </c>
      <c r="C21" s="40">
        <v>125.6</v>
      </c>
      <c r="D21" s="40">
        <v>57</v>
      </c>
      <c r="E21" s="47">
        <f t="shared" si="0"/>
        <v>1.2035087719298243</v>
      </c>
      <c r="F21" s="182">
        <f t="shared" si="1"/>
        <v>68.6</v>
      </c>
      <c r="G21" s="3"/>
      <c r="X21" s="3"/>
      <c r="Y21" s="3"/>
    </row>
    <row r="22" spans="2:25" ht="12.75">
      <c r="B22" s="37" t="s">
        <v>146</v>
      </c>
      <c r="C22" s="40">
        <v>-95.3</v>
      </c>
      <c r="D22" s="40">
        <v>8</v>
      </c>
      <c r="E22" s="47">
        <f>_xlfn.IFERROR(C22/D22-1,"")</f>
        <v>-12.9125</v>
      </c>
      <c r="F22" s="182">
        <f>C22-D22</f>
        <v>-103.3</v>
      </c>
      <c r="G22" s="3"/>
      <c r="X22" s="3"/>
      <c r="Y22" s="3"/>
    </row>
    <row r="23" spans="2:25" ht="12.75">
      <c r="B23" s="37" t="s">
        <v>301</v>
      </c>
      <c r="C23" s="40">
        <v>6</v>
      </c>
      <c r="D23" s="40">
        <v>0</v>
      </c>
      <c r="E23" s="47">
        <f t="shared" si="0"/>
      </c>
      <c r="F23" s="182">
        <f t="shared" si="1"/>
        <v>6</v>
      </c>
      <c r="G23" s="3"/>
      <c r="X23" s="3"/>
      <c r="Y23" s="3"/>
    </row>
    <row r="24" spans="2:25" ht="12.75">
      <c r="B24" s="83" t="s">
        <v>141</v>
      </c>
      <c r="C24" s="84">
        <v>2792</v>
      </c>
      <c r="D24" s="84">
        <v>3528</v>
      </c>
      <c r="E24" s="85">
        <f t="shared" si="0"/>
        <v>-0.20861678004535145</v>
      </c>
      <c r="F24" s="184">
        <f t="shared" si="1"/>
        <v>-736</v>
      </c>
      <c r="G24" s="3"/>
      <c r="X24" s="3"/>
      <c r="Y24" s="3"/>
    </row>
    <row r="25" spans="2:25" ht="15">
      <c r="B25" s="29"/>
      <c r="C25" s="40"/>
      <c r="D25" s="40"/>
      <c r="E25" s="47">
        <f t="shared" si="0"/>
      </c>
      <c r="F25" s="182"/>
      <c r="G25" s="3"/>
      <c r="X25" s="3"/>
      <c r="Y25" s="3"/>
    </row>
    <row r="26" spans="2:25" ht="13.5" thickBot="1">
      <c r="B26" s="77" t="s">
        <v>142</v>
      </c>
      <c r="C26" s="233"/>
      <c r="D26" s="233"/>
      <c r="E26" s="185">
        <f t="shared" si="0"/>
      </c>
      <c r="F26" s="186"/>
      <c r="G26" s="3"/>
      <c r="X26" s="3"/>
      <c r="Y26" s="3"/>
    </row>
    <row r="27" spans="2:25" ht="12.75">
      <c r="B27" s="37" t="s">
        <v>147</v>
      </c>
      <c r="C27" s="227">
        <v>-221</v>
      </c>
      <c r="D27" s="227">
        <v>-200</v>
      </c>
      <c r="E27" s="47">
        <f t="shared" si="0"/>
        <v>0.10499999999999998</v>
      </c>
      <c r="F27" s="181">
        <f>C27-D27</f>
        <v>-21</v>
      </c>
      <c r="G27" s="3"/>
      <c r="X27" s="3"/>
      <c r="Y27" s="3"/>
    </row>
    <row r="28" spans="2:25" ht="12.75">
      <c r="B28" s="37" t="s">
        <v>148</v>
      </c>
      <c r="C28" s="40">
        <v>-1112</v>
      </c>
      <c r="D28" s="40">
        <v>-723</v>
      </c>
      <c r="E28" s="47">
        <f t="shared" si="0"/>
        <v>0.5380359612724759</v>
      </c>
      <c r="F28" s="182">
        <f>C28-D28</f>
        <v>-389</v>
      </c>
      <c r="G28" s="3"/>
      <c r="X28" s="3"/>
      <c r="Y28" s="3"/>
    </row>
    <row r="29" spans="2:25" ht="12.75">
      <c r="B29" s="37" t="s">
        <v>149</v>
      </c>
      <c r="C29" s="41">
        <v>0</v>
      </c>
      <c r="D29" s="41">
        <v>-90</v>
      </c>
      <c r="E29" s="47" t="s">
        <v>22</v>
      </c>
      <c r="F29" s="182">
        <f>C29-D29</f>
        <v>90</v>
      </c>
      <c r="G29" s="3"/>
      <c r="Q29" s="3"/>
      <c r="R29" s="3"/>
      <c r="S29" s="3"/>
      <c r="T29" s="3"/>
      <c r="U29" s="3"/>
      <c r="W29" s="3"/>
      <c r="X29" s="3"/>
      <c r="Y29" s="3"/>
    </row>
    <row r="30" spans="2:7" ht="12.75">
      <c r="B30" s="37" t="s">
        <v>150</v>
      </c>
      <c r="C30" s="40">
        <v>102</v>
      </c>
      <c r="D30" s="40">
        <v>-37</v>
      </c>
      <c r="E30" s="47">
        <f t="shared" si="0"/>
        <v>-3.7567567567567566</v>
      </c>
      <c r="F30" s="182">
        <f>C30-D30</f>
        <v>139</v>
      </c>
      <c r="G30" s="3"/>
    </row>
    <row r="31" spans="2:7" ht="12.75">
      <c r="B31" s="83" t="s">
        <v>151</v>
      </c>
      <c r="C31" s="84">
        <v>-1231</v>
      </c>
      <c r="D31" s="84">
        <v>-1050</v>
      </c>
      <c r="E31" s="47">
        <f t="shared" si="0"/>
        <v>0.1723809523809523</v>
      </c>
      <c r="F31" s="182">
        <f>C31-D31</f>
        <v>-181</v>
      </c>
      <c r="G31" s="3"/>
    </row>
    <row r="32" spans="2:7" ht="15">
      <c r="B32" s="29"/>
      <c r="C32" s="40"/>
      <c r="D32" s="40"/>
      <c r="E32" s="47">
        <f t="shared" si="0"/>
      </c>
      <c r="F32" s="182"/>
      <c r="G32" s="3"/>
    </row>
    <row r="33" spans="2:7" ht="13.5" thickBot="1">
      <c r="B33" s="77" t="s">
        <v>152</v>
      </c>
      <c r="C33" s="233"/>
      <c r="D33" s="233"/>
      <c r="E33" s="185">
        <f t="shared" si="0"/>
      </c>
      <c r="F33" s="186"/>
      <c r="G33" s="3"/>
    </row>
    <row r="34" spans="2:7" ht="12.75">
      <c r="B34" s="37" t="s">
        <v>153</v>
      </c>
      <c r="C34" s="227">
        <v>70</v>
      </c>
      <c r="D34" s="40">
        <v>402</v>
      </c>
      <c r="E34" s="47">
        <f t="shared" si="0"/>
        <v>-0.8258706467661692</v>
      </c>
      <c r="F34" s="182">
        <f aca="true" t="shared" si="2" ref="F34:F40">C34-D34</f>
        <v>-332</v>
      </c>
      <c r="G34" s="3"/>
    </row>
    <row r="35" spans="2:7" ht="12.75">
      <c r="B35" s="37" t="s">
        <v>154</v>
      </c>
      <c r="C35" s="41">
        <v>0</v>
      </c>
      <c r="D35" s="41">
        <v>0</v>
      </c>
      <c r="E35" s="47" t="s">
        <v>22</v>
      </c>
      <c r="F35" s="46" t="s">
        <v>23</v>
      </c>
      <c r="G35" s="3"/>
    </row>
    <row r="36" spans="2:7" ht="12.75">
      <c r="B36" s="37" t="s">
        <v>155</v>
      </c>
      <c r="C36" s="40">
        <v>-2498</v>
      </c>
      <c r="D36" s="40">
        <v>-2097</v>
      </c>
      <c r="E36" s="47">
        <f>_xlfn.IFERROR(C36/D36-1,"")</f>
        <v>0.19122556032427274</v>
      </c>
      <c r="F36" s="182">
        <f t="shared" si="2"/>
        <v>-401</v>
      </c>
      <c r="G36" s="3"/>
    </row>
    <row r="37" spans="2:7" ht="12.75">
      <c r="B37" s="37" t="s">
        <v>156</v>
      </c>
      <c r="C37" s="41">
        <v>0</v>
      </c>
      <c r="D37" s="41">
        <v>0</v>
      </c>
      <c r="E37" s="47" t="s">
        <v>22</v>
      </c>
      <c r="F37" s="46">
        <v>-1156</v>
      </c>
      <c r="G37" s="3"/>
    </row>
    <row r="38" spans="2:7" ht="12.75">
      <c r="B38" s="37" t="s">
        <v>157</v>
      </c>
      <c r="C38" s="41">
        <v>0</v>
      </c>
      <c r="D38" s="41">
        <v>0</v>
      </c>
      <c r="E38" s="47" t="s">
        <v>22</v>
      </c>
      <c r="F38" s="46" t="s">
        <v>23</v>
      </c>
      <c r="G38" s="3"/>
    </row>
    <row r="39" spans="2:7" ht="12.75">
      <c r="B39" s="37" t="s">
        <v>150</v>
      </c>
      <c r="C39" s="40">
        <v>0</v>
      </c>
      <c r="D39" s="40">
        <v>0</v>
      </c>
      <c r="E39" s="183">
        <f>_xlfn.IFERROR(C39/D39-1,"")</f>
      </c>
      <c r="F39" s="182">
        <f t="shared" si="2"/>
        <v>0</v>
      </c>
      <c r="G39" s="3"/>
    </row>
    <row r="40" spans="2:7" ht="12.75">
      <c r="B40" s="83" t="s">
        <v>158</v>
      </c>
      <c r="C40" s="84">
        <v>-2428</v>
      </c>
      <c r="D40" s="84">
        <v>-1695</v>
      </c>
      <c r="E40" s="85">
        <f t="shared" si="0"/>
        <v>0.432448377581121</v>
      </c>
      <c r="F40" s="184">
        <f t="shared" si="2"/>
        <v>-733</v>
      </c>
      <c r="G40" s="3"/>
    </row>
    <row r="41" spans="2:6" ht="15">
      <c r="B41" s="29"/>
      <c r="C41" s="40"/>
      <c r="D41" s="41"/>
      <c r="E41" s="1"/>
      <c r="F41" s="3"/>
    </row>
    <row r="42" spans="2:7" ht="13.5" thickBot="1">
      <c r="B42" s="77" t="s">
        <v>159</v>
      </c>
      <c r="C42" s="78">
        <v>-867</v>
      </c>
      <c r="D42" s="78">
        <v>783</v>
      </c>
      <c r="E42" s="79">
        <f>_xlfn.IFERROR(C42/D42-1,"")</f>
        <v>-2.10727969348659</v>
      </c>
      <c r="F42" s="135">
        <f>C42-D42</f>
        <v>-1650</v>
      </c>
      <c r="G42" s="3"/>
    </row>
    <row r="43" spans="2:7" ht="12.75">
      <c r="B43" s="37" t="s">
        <v>160</v>
      </c>
      <c r="C43" s="40">
        <v>3928</v>
      </c>
      <c r="D43" s="40">
        <v>2581</v>
      </c>
      <c r="E43" s="47">
        <f>_xlfn.IFERROR(C43/D43-1,"")</f>
        <v>0.5218907400232469</v>
      </c>
      <c r="F43" s="182">
        <f>C43-D43</f>
        <v>1347</v>
      </c>
      <c r="G43" s="3"/>
    </row>
    <row r="44" spans="2:6" ht="12.75">
      <c r="B44" s="37" t="s">
        <v>161</v>
      </c>
      <c r="C44" s="41">
        <v>6</v>
      </c>
      <c r="D44" s="41">
        <v>5</v>
      </c>
      <c r="E44" s="47">
        <f>_xlfn.IFERROR(C44/D44-1,"")</f>
        <v>0.19999999999999996</v>
      </c>
      <c r="F44" s="182">
        <f>C44-D44</f>
        <v>1</v>
      </c>
    </row>
    <row r="45" spans="2:6" ht="12.75">
      <c r="B45" s="37" t="s">
        <v>299</v>
      </c>
      <c r="C45" s="41">
        <v>-6</v>
      </c>
      <c r="D45" s="41">
        <v>0</v>
      </c>
      <c r="E45" s="47">
        <f>_xlfn.IFERROR(C45/D45-1,"")</f>
      </c>
      <c r="F45" s="182">
        <f>C45-D45</f>
        <v>-6</v>
      </c>
    </row>
    <row r="46" spans="2:7" ht="15.75" customHeight="1">
      <c r="B46" s="83" t="s">
        <v>162</v>
      </c>
      <c r="C46" s="84">
        <v>3061</v>
      </c>
      <c r="D46" s="84">
        <v>3364</v>
      </c>
      <c r="E46" s="85">
        <f>_xlfn.IFERROR(C46/D46-1,"")</f>
        <v>-0.09007134363852554</v>
      </c>
      <c r="F46" s="184">
        <f>C46-D46</f>
        <v>-303</v>
      </c>
      <c r="G46" s="170"/>
    </row>
    <row r="47" spans="2:7" ht="12.75">
      <c r="B47" s="175"/>
      <c r="C47" s="191"/>
      <c r="D47" s="191"/>
      <c r="G47" s="170"/>
    </row>
    <row r="48" spans="2:7" ht="12.75">
      <c r="B48" s="258" t="s">
        <v>298</v>
      </c>
      <c r="C48" s="3"/>
      <c r="D48" s="3"/>
      <c r="G48" s="170"/>
    </row>
    <row r="49" spans="2:5" ht="15.75" customHeight="1">
      <c r="B49" s="2"/>
      <c r="C49" s="3"/>
      <c r="D49" s="3"/>
      <c r="E49" s="1"/>
    </row>
    <row r="50" spans="2:5" ht="15.75" customHeight="1">
      <c r="B50" s="2"/>
      <c r="C50" s="3"/>
      <c r="D50" s="3"/>
      <c r="E50" s="1"/>
    </row>
    <row r="51" spans="2:5" ht="12.75" customHeight="1">
      <c r="B51" s="2"/>
      <c r="C51" s="3"/>
      <c r="D51" s="3"/>
      <c r="E51" s="1"/>
    </row>
    <row r="52" spans="2:5" ht="12.75" customHeight="1">
      <c r="B52" s="2"/>
      <c r="C52" s="3"/>
      <c r="D52" s="3"/>
      <c r="E52" s="1"/>
    </row>
    <row r="53" spans="2:5" ht="12.75" customHeight="1">
      <c r="B53" s="2"/>
      <c r="C53" s="3"/>
      <c r="D53" s="3"/>
      <c r="E53" s="1"/>
    </row>
    <row r="54" spans="2:5" ht="12.75" customHeight="1">
      <c r="B54" s="2"/>
      <c r="C54" s="3"/>
      <c r="D54" s="3"/>
      <c r="E54" s="1"/>
    </row>
    <row r="55" spans="2:5" ht="12.75" customHeight="1">
      <c r="B55" s="2"/>
      <c r="D55" s="3"/>
      <c r="E55" s="1"/>
    </row>
    <row r="56" spans="2:5" ht="12.75" customHeight="1">
      <c r="B56" s="2"/>
      <c r="D56" s="3"/>
      <c r="E56" s="1"/>
    </row>
    <row r="57" spans="3:23" s="2" customFormat="1" ht="14.25" customHeight="1"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 s="2" customFormat="1" ht="12.75" customHeight="1"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s="2" customFormat="1" ht="12.75"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s="2" customFormat="1" ht="12.75" customHeight="1"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s="2" customFormat="1" ht="12.75"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s="2" customFormat="1" ht="12.75" customHeight="1"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s="2" customFormat="1" ht="12.75"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s="2" customFormat="1" ht="12.75"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5" ht="12.75">
      <c r="B65" s="2"/>
      <c r="C65" s="3"/>
      <c r="D65" s="3"/>
      <c r="E65" s="1"/>
    </row>
    <row r="66" spans="2:5" ht="12.75">
      <c r="B66" s="2"/>
      <c r="C66" s="3"/>
      <c r="D66" s="3"/>
      <c r="E66" s="1"/>
    </row>
    <row r="67" spans="2:5" ht="12.75">
      <c r="B67" s="2"/>
      <c r="C67" s="3"/>
      <c r="D67" s="3"/>
      <c r="E67" s="1"/>
    </row>
    <row r="68" spans="2:5" ht="12.75">
      <c r="B68" s="2"/>
      <c r="C68" s="3"/>
      <c r="D68" s="3"/>
      <c r="E68" s="1"/>
    </row>
    <row r="69" spans="2:5" ht="12.75">
      <c r="B69" s="2"/>
      <c r="C69" s="3"/>
      <c r="D69" s="3"/>
      <c r="E69" s="1"/>
    </row>
    <row r="70" spans="2:5" ht="12.75">
      <c r="B70" s="2"/>
      <c r="C70" s="3"/>
      <c r="D70" s="3"/>
      <c r="E70" s="1"/>
    </row>
    <row r="71" spans="2:5" ht="12.75">
      <c r="B71" s="2"/>
      <c r="C71" s="3"/>
      <c r="D71" s="3"/>
      <c r="E71" s="1"/>
    </row>
    <row r="72" spans="2:5" ht="12.75" customHeight="1">
      <c r="B72" s="2"/>
      <c r="C72" s="3"/>
      <c r="D72" s="3"/>
      <c r="E72" s="1"/>
    </row>
    <row r="73" spans="2:5" ht="12.75" customHeight="1">
      <c r="B73" s="2"/>
      <c r="C73" s="3"/>
      <c r="D73" s="3"/>
      <c r="E73" s="1"/>
    </row>
    <row r="74" spans="2:5" ht="12.75">
      <c r="B74" s="2"/>
      <c r="E74" s="1"/>
    </row>
    <row r="75" spans="2:5" ht="12.75">
      <c r="B75" s="2"/>
      <c r="E75" s="1"/>
    </row>
    <row r="76" spans="2:5" ht="12.75">
      <c r="B76" s="2"/>
      <c r="E76" s="1"/>
    </row>
    <row r="77" spans="2:5" ht="12.75">
      <c r="B77" s="2"/>
      <c r="E77" s="1"/>
    </row>
    <row r="78" spans="2:5" ht="12.75">
      <c r="B78" s="2"/>
      <c r="E78" s="1"/>
    </row>
    <row r="79" spans="2:5" ht="12.75">
      <c r="B79" s="2"/>
      <c r="E79" s="1"/>
    </row>
    <row r="80" spans="3:5" ht="12.75">
      <c r="C80" s="2"/>
      <c r="E80" s="1"/>
    </row>
    <row r="81" spans="3:5" ht="12.75">
      <c r="C81" s="2"/>
      <c r="E81" s="1"/>
    </row>
    <row r="82" spans="3:5" ht="12.75">
      <c r="C82" s="2"/>
      <c r="E82" s="1"/>
    </row>
    <row r="83" spans="3:5" ht="12.75">
      <c r="C83" s="2"/>
      <c r="E83" s="1"/>
    </row>
    <row r="84" ht="12.75">
      <c r="C84" s="2"/>
    </row>
    <row r="85" ht="12.75">
      <c r="C85" s="2"/>
    </row>
    <row r="86" ht="12.75">
      <c r="C86" s="2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29"/>
  <sheetViews>
    <sheetView showGridLines="0"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6" width="20.7109375" style="1" customWidth="1"/>
    <col min="7" max="17" width="17.7109375" style="1" customWidth="1"/>
    <col min="18" max="22" width="17.7109375" style="1" hidden="1" customWidth="1"/>
    <col min="23" max="16384" width="9.140625" style="1" customWidth="1"/>
  </cols>
  <sheetData>
    <row r="1" spans="2:3" ht="23.25" customHeight="1">
      <c r="B1" s="32" t="s">
        <v>62</v>
      </c>
      <c r="C1" s="67"/>
    </row>
    <row r="2" spans="2:7" ht="15.75" customHeight="1">
      <c r="B2" s="71"/>
      <c r="C2" s="71"/>
      <c r="D2" s="71"/>
      <c r="E2" s="34"/>
      <c r="F2" s="34"/>
      <c r="G2" s="6"/>
    </row>
    <row r="3" spans="2:6" ht="12.75">
      <c r="B3" s="2"/>
      <c r="C3" s="2"/>
      <c r="D3" s="42"/>
      <c r="E3" s="2"/>
      <c r="F3" s="2"/>
    </row>
    <row r="4" spans="2:13" ht="75.75" customHeight="1">
      <c r="B4" s="82" t="s">
        <v>51</v>
      </c>
      <c r="C4" s="74" t="s">
        <v>276</v>
      </c>
      <c r="D4" s="74" t="s">
        <v>280</v>
      </c>
      <c r="E4" s="75" t="s">
        <v>277</v>
      </c>
      <c r="F4" s="75" t="s">
        <v>278</v>
      </c>
      <c r="G4" s="116"/>
      <c r="I4" s="3"/>
      <c r="J4" s="3"/>
      <c r="K4" s="3"/>
      <c r="L4" s="3"/>
      <c r="M4" s="3"/>
    </row>
    <row r="5" spans="2:13" ht="12" customHeight="1">
      <c r="B5" s="70"/>
      <c r="C5" s="107" t="s">
        <v>44</v>
      </c>
      <c r="D5" s="107" t="s">
        <v>44</v>
      </c>
      <c r="E5" s="105" t="s">
        <v>95</v>
      </c>
      <c r="F5" s="105" t="s">
        <v>44</v>
      </c>
      <c r="G5" s="43"/>
      <c r="I5" s="3"/>
      <c r="J5" s="3"/>
      <c r="K5" s="3"/>
      <c r="L5" s="3"/>
      <c r="M5" s="3"/>
    </row>
    <row r="6" spans="2:13" ht="12" customHeight="1" thickBot="1">
      <c r="B6" s="108"/>
      <c r="C6" s="109"/>
      <c r="D6" s="109"/>
      <c r="E6" s="111"/>
      <c r="F6" s="111"/>
      <c r="G6" s="43"/>
      <c r="I6" s="3"/>
      <c r="J6" s="3"/>
      <c r="K6" s="3"/>
      <c r="L6" s="3"/>
      <c r="M6" s="3"/>
    </row>
    <row r="7" spans="2:8" ht="12.75">
      <c r="B7" s="83" t="s">
        <v>163</v>
      </c>
      <c r="C7" s="84">
        <v>11074</v>
      </c>
      <c r="D7" s="84">
        <v>9562</v>
      </c>
      <c r="E7" s="85">
        <f>_xlfn.IFERROR(C7/D7-1,"")</f>
        <v>0.15812591508052698</v>
      </c>
      <c r="F7" s="176">
        <f>C7-D7</f>
        <v>1512</v>
      </c>
      <c r="G7" s="44"/>
      <c r="H7" s="3"/>
    </row>
    <row r="8" spans="2:7" ht="12.75">
      <c r="B8" s="37" t="s">
        <v>164</v>
      </c>
      <c r="C8" s="40">
        <v>10367</v>
      </c>
      <c r="D8" s="40">
        <v>9233</v>
      </c>
      <c r="E8" s="85">
        <f aca="true" t="shared" si="0" ref="E8:E27">_xlfn.IFERROR(C8/D8-1,"")</f>
        <v>0.12282031842304786</v>
      </c>
      <c r="F8" s="176">
        <f aca="true" t="shared" si="1" ref="F8:F27">C8-D8</f>
        <v>1134</v>
      </c>
      <c r="G8" s="44"/>
    </row>
    <row r="9" spans="2:26" ht="12.75">
      <c r="B9" s="37" t="s">
        <v>165</v>
      </c>
      <c r="C9" s="40">
        <v>477</v>
      </c>
      <c r="D9" s="40">
        <v>455</v>
      </c>
      <c r="E9" s="85">
        <f t="shared" si="0"/>
        <v>0.0483516483516484</v>
      </c>
      <c r="F9" s="176">
        <f t="shared" si="1"/>
        <v>22</v>
      </c>
      <c r="G9" s="44"/>
      <c r="I9" s="3"/>
      <c r="J9" s="3"/>
      <c r="K9" s="3"/>
      <c r="L9" s="3"/>
      <c r="M9" s="3"/>
      <c r="Z9" s="3"/>
    </row>
    <row r="10" spans="2:26" ht="12.75">
      <c r="B10" s="37" t="s">
        <v>28</v>
      </c>
      <c r="C10" s="40">
        <v>26</v>
      </c>
      <c r="D10" s="40">
        <v>23</v>
      </c>
      <c r="E10" s="85">
        <f t="shared" si="0"/>
        <v>0.13043478260869557</v>
      </c>
      <c r="F10" s="176">
        <f t="shared" si="1"/>
        <v>3</v>
      </c>
      <c r="G10" s="44"/>
      <c r="Z10" s="3"/>
    </row>
    <row r="11" spans="2:26" ht="12.75">
      <c r="B11" s="37" t="s">
        <v>166</v>
      </c>
      <c r="C11" s="40">
        <v>9</v>
      </c>
      <c r="D11" s="40">
        <v>8</v>
      </c>
      <c r="E11" s="85">
        <f t="shared" si="0"/>
        <v>0.125</v>
      </c>
      <c r="F11" s="176">
        <f t="shared" si="1"/>
        <v>1</v>
      </c>
      <c r="G11" s="44"/>
      <c r="Z11" s="3"/>
    </row>
    <row r="12" spans="2:26" ht="12.75">
      <c r="B12" s="37" t="s">
        <v>167</v>
      </c>
      <c r="C12" s="40">
        <v>17</v>
      </c>
      <c r="D12" s="40">
        <v>16</v>
      </c>
      <c r="E12" s="85">
        <f t="shared" si="0"/>
        <v>0.0625</v>
      </c>
      <c r="F12" s="176">
        <f t="shared" si="1"/>
        <v>1</v>
      </c>
      <c r="G12" s="44"/>
      <c r="I12" s="3"/>
      <c r="J12" s="3"/>
      <c r="K12" s="3"/>
      <c r="L12" s="3"/>
      <c r="M12" s="3"/>
      <c r="Y12" s="3"/>
      <c r="Z12" s="3"/>
    </row>
    <row r="13" spans="2:26" ht="13.5" thickBot="1">
      <c r="B13" s="37" t="s">
        <v>168</v>
      </c>
      <c r="C13" s="40">
        <v>178</v>
      </c>
      <c r="D13" s="40">
        <v>-173</v>
      </c>
      <c r="E13" s="234">
        <f t="shared" si="0"/>
        <v>-2.0289017341040463</v>
      </c>
      <c r="F13" s="176">
        <f t="shared" si="1"/>
        <v>351</v>
      </c>
      <c r="G13" s="44"/>
      <c r="Y13" s="3"/>
      <c r="Z13" s="3"/>
    </row>
    <row r="14" spans="2:26" ht="12.75">
      <c r="B14" s="86" t="s">
        <v>169</v>
      </c>
      <c r="C14" s="179">
        <v>3266</v>
      </c>
      <c r="D14" s="179">
        <v>3685</v>
      </c>
      <c r="E14" s="235">
        <f t="shared" si="0"/>
        <v>-0.11370420624151967</v>
      </c>
      <c r="F14" s="236">
        <f t="shared" si="1"/>
        <v>-419</v>
      </c>
      <c r="G14" s="44"/>
      <c r="Y14" s="3"/>
      <c r="Z14" s="3"/>
    </row>
    <row r="15" spans="2:26" ht="12.75">
      <c r="B15" s="37" t="s">
        <v>170</v>
      </c>
      <c r="C15" s="40">
        <v>452</v>
      </c>
      <c r="D15" s="40">
        <v>667</v>
      </c>
      <c r="E15" s="85">
        <f t="shared" si="0"/>
        <v>-0.3223388305847077</v>
      </c>
      <c r="F15" s="176">
        <f t="shared" si="1"/>
        <v>-215</v>
      </c>
      <c r="G15" s="44"/>
      <c r="I15" s="3"/>
      <c r="J15" s="3"/>
      <c r="K15" s="3"/>
      <c r="L15" s="3"/>
      <c r="M15" s="3"/>
      <c r="Y15" s="3"/>
      <c r="Z15" s="3"/>
    </row>
    <row r="16" spans="2:26" ht="12.75">
      <c r="B16" s="37" t="s">
        <v>171</v>
      </c>
      <c r="C16" s="40">
        <v>26</v>
      </c>
      <c r="D16" s="40">
        <v>25</v>
      </c>
      <c r="E16" s="85">
        <f t="shared" si="0"/>
        <v>0.040000000000000036</v>
      </c>
      <c r="F16" s="176">
        <f t="shared" si="1"/>
        <v>1</v>
      </c>
      <c r="G16" s="44"/>
      <c r="Y16" s="3"/>
      <c r="Z16" s="3"/>
    </row>
    <row r="17" spans="2:26" ht="12.75">
      <c r="B17" s="37" t="s">
        <v>172</v>
      </c>
      <c r="C17" s="40">
        <v>521</v>
      </c>
      <c r="D17" s="40">
        <v>571</v>
      </c>
      <c r="E17" s="85">
        <f t="shared" si="0"/>
        <v>-0.08756567425569173</v>
      </c>
      <c r="F17" s="176">
        <f t="shared" si="1"/>
        <v>-50</v>
      </c>
      <c r="G17" s="44"/>
      <c r="I17" s="3"/>
      <c r="J17" s="3"/>
      <c r="K17" s="3"/>
      <c r="L17" s="3"/>
      <c r="M17" s="3"/>
      <c r="Y17" s="3"/>
      <c r="Z17" s="3"/>
    </row>
    <row r="18" spans="2:26" ht="12.75">
      <c r="B18" s="37" t="s">
        <v>173</v>
      </c>
      <c r="C18" s="40">
        <v>665</v>
      </c>
      <c r="D18" s="40">
        <v>593</v>
      </c>
      <c r="E18" s="85">
        <f t="shared" si="0"/>
        <v>0.12141652613828002</v>
      </c>
      <c r="F18" s="176">
        <f t="shared" si="1"/>
        <v>72</v>
      </c>
      <c r="G18" s="44"/>
      <c r="Y18" s="3"/>
      <c r="Z18" s="3"/>
    </row>
    <row r="19" spans="2:26" ht="12.75">
      <c r="B19" s="37" t="s">
        <v>174</v>
      </c>
      <c r="C19" s="40"/>
      <c r="D19" s="40"/>
      <c r="E19" s="85">
        <f t="shared" si="0"/>
      </c>
      <c r="F19" s="176">
        <f t="shared" si="1"/>
        <v>0</v>
      </c>
      <c r="G19" s="44"/>
      <c r="I19" s="3"/>
      <c r="J19" s="3"/>
      <c r="K19" s="3"/>
      <c r="L19" s="3"/>
      <c r="M19" s="3"/>
      <c r="Y19" s="3"/>
      <c r="Z19" s="3"/>
    </row>
    <row r="20" spans="2:26" ht="12.75">
      <c r="B20" s="37" t="s">
        <v>175</v>
      </c>
      <c r="C20" s="40">
        <v>29</v>
      </c>
      <c r="D20" s="40">
        <v>43</v>
      </c>
      <c r="E20" s="85">
        <f t="shared" si="0"/>
        <v>-0.32558139534883723</v>
      </c>
      <c r="F20" s="176">
        <f t="shared" si="1"/>
        <v>-14</v>
      </c>
      <c r="G20" s="44"/>
      <c r="Y20" s="3"/>
      <c r="Z20" s="3"/>
    </row>
    <row r="21" spans="2:26" ht="12.75">
      <c r="B21" s="37" t="s">
        <v>176</v>
      </c>
      <c r="C21" s="40">
        <v>16</v>
      </c>
      <c r="D21" s="40">
        <v>10</v>
      </c>
      <c r="E21" s="85">
        <f t="shared" si="0"/>
        <v>0.6000000000000001</v>
      </c>
      <c r="F21" s="176">
        <f t="shared" si="1"/>
        <v>6</v>
      </c>
      <c r="G21" s="44"/>
      <c r="I21" s="3"/>
      <c r="J21" s="3"/>
      <c r="K21" s="3"/>
      <c r="L21" s="3"/>
      <c r="M21" s="3"/>
      <c r="Y21" s="3"/>
      <c r="Z21" s="3"/>
    </row>
    <row r="22" spans="2:26" ht="12.75">
      <c r="B22" s="37" t="s">
        <v>177</v>
      </c>
      <c r="C22" s="40">
        <v>17</v>
      </c>
      <c r="D22" s="40">
        <v>26</v>
      </c>
      <c r="E22" s="85">
        <f t="shared" si="0"/>
        <v>-0.34615384615384615</v>
      </c>
      <c r="F22" s="176">
        <f t="shared" si="1"/>
        <v>-9</v>
      </c>
      <c r="G22" s="44"/>
      <c r="I22" s="3"/>
      <c r="J22" s="3"/>
      <c r="K22" s="3"/>
      <c r="L22" s="3"/>
      <c r="M22" s="3"/>
      <c r="Y22" s="3"/>
      <c r="Z22" s="3"/>
    </row>
    <row r="23" spans="2:26" ht="12.75">
      <c r="B23" s="37" t="s">
        <v>178</v>
      </c>
      <c r="C23" s="40">
        <v>1360</v>
      </c>
      <c r="D23" s="40">
        <v>1528</v>
      </c>
      <c r="E23" s="85">
        <f t="shared" si="0"/>
        <v>-0.10994764397905754</v>
      </c>
      <c r="F23" s="176">
        <f t="shared" si="1"/>
        <v>-168</v>
      </c>
      <c r="G23" s="44"/>
      <c r="Y23" s="3"/>
      <c r="Z23" s="3"/>
    </row>
    <row r="24" spans="2:26" ht="12.75">
      <c r="B24" s="37" t="s">
        <v>179</v>
      </c>
      <c r="C24" s="40">
        <v>37</v>
      </c>
      <c r="D24" s="40">
        <v>32</v>
      </c>
      <c r="E24" s="85">
        <f t="shared" si="0"/>
        <v>0.15625</v>
      </c>
      <c r="F24" s="176">
        <f t="shared" si="1"/>
        <v>5</v>
      </c>
      <c r="G24" s="44"/>
      <c r="N24" s="3"/>
      <c r="O24" s="3"/>
      <c r="P24" s="3"/>
      <c r="Q24" s="3"/>
      <c r="R24" s="3"/>
      <c r="S24" s="3"/>
      <c r="T24" s="3"/>
      <c r="U24" s="3"/>
      <c r="V24" s="3"/>
      <c r="X24" s="3"/>
      <c r="Y24" s="3"/>
      <c r="Z24" s="3"/>
    </row>
    <row r="25" spans="2:7" ht="12.75">
      <c r="B25" s="37" t="s">
        <v>180</v>
      </c>
      <c r="C25" s="40">
        <v>61</v>
      </c>
      <c r="D25" s="40">
        <v>107</v>
      </c>
      <c r="E25" s="85">
        <f t="shared" si="0"/>
        <v>-0.4299065420560748</v>
      </c>
      <c r="F25" s="176">
        <f t="shared" si="1"/>
        <v>-46</v>
      </c>
      <c r="G25" s="44"/>
    </row>
    <row r="26" spans="2:7" ht="13.5" thickBot="1">
      <c r="B26" s="37" t="s">
        <v>181</v>
      </c>
      <c r="C26" s="40">
        <v>82</v>
      </c>
      <c r="D26" s="40">
        <v>83</v>
      </c>
      <c r="E26" s="234">
        <f t="shared" si="0"/>
        <v>-0.012048192771084376</v>
      </c>
      <c r="F26" s="176">
        <f t="shared" si="1"/>
        <v>-1</v>
      </c>
      <c r="G26" s="44"/>
    </row>
    <row r="27" spans="2:7" ht="15.75" customHeight="1">
      <c r="B27" s="86" t="s">
        <v>182</v>
      </c>
      <c r="C27" s="179">
        <v>14340</v>
      </c>
      <c r="D27" s="179">
        <f>D14+D7</f>
        <v>13247</v>
      </c>
      <c r="E27" s="235">
        <f t="shared" si="0"/>
        <v>0.08250924737676457</v>
      </c>
      <c r="F27" s="236">
        <f t="shared" si="1"/>
        <v>1093</v>
      </c>
      <c r="G27" s="44"/>
    </row>
    <row r="28" spans="5:7" ht="12.75">
      <c r="E28" s="85">
        <f>_xlfn.IFERROR(C28/#REF!-1,"")</f>
      </c>
      <c r="G28" s="44"/>
    </row>
    <row r="29" ht="12.75">
      <c r="B29" s="175"/>
    </row>
    <row r="30" ht="12.75" customHeight="1"/>
    <row r="31" ht="12.75" customHeight="1"/>
    <row r="33" ht="12.75" customHeight="1"/>
    <row r="34" ht="13.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6" min="1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80"/>
  <sheetViews>
    <sheetView showGridLines="0" zoomScale="90" zoomScaleNormal="90" zoomScalePageLayoutView="0" workbookViewId="0" topLeftCell="A7">
      <selection activeCell="B23" sqref="B23"/>
    </sheetView>
  </sheetViews>
  <sheetFormatPr defaultColWidth="9.140625" defaultRowHeight="12.75"/>
  <cols>
    <col min="1" max="1" width="1.28515625" style="1" customWidth="1"/>
    <col min="2" max="2" width="99.140625" style="1" customWidth="1"/>
    <col min="3" max="6" width="20.7109375" style="1" customWidth="1"/>
    <col min="7" max="14" width="17.7109375" style="1" customWidth="1"/>
    <col min="15" max="19" width="17.7109375" style="1" hidden="1" customWidth="1"/>
    <col min="20" max="16384" width="9.140625" style="1" customWidth="1"/>
  </cols>
  <sheetData>
    <row r="1" ht="23.25" customHeight="1">
      <c r="B1" s="32" t="s">
        <v>62</v>
      </c>
    </row>
    <row r="2" spans="2:6" ht="15.75" customHeight="1">
      <c r="B2" s="71"/>
      <c r="C2" s="71"/>
      <c r="D2" s="71"/>
      <c r="E2" s="34"/>
      <c r="F2" s="34"/>
    </row>
    <row r="3" spans="2:6" ht="12.75">
      <c r="B3" s="2"/>
      <c r="C3" s="2"/>
      <c r="D3" s="2"/>
      <c r="E3" s="42"/>
      <c r="F3" s="42"/>
    </row>
    <row r="4" spans="2:10" ht="75.75" customHeight="1">
      <c r="B4" s="82" t="s">
        <v>52</v>
      </c>
      <c r="C4" s="74" t="s">
        <v>276</v>
      </c>
      <c r="D4" s="74" t="s">
        <v>280</v>
      </c>
      <c r="E4" s="75" t="s">
        <v>277</v>
      </c>
      <c r="F4" s="75" t="s">
        <v>278</v>
      </c>
      <c r="H4" s="3"/>
      <c r="I4" s="3"/>
      <c r="J4" s="3"/>
    </row>
    <row r="5" spans="2:10" ht="12" customHeight="1">
      <c r="B5" s="70"/>
      <c r="C5" s="222" t="s">
        <v>44</v>
      </c>
      <c r="D5" s="222" t="s">
        <v>44</v>
      </c>
      <c r="E5" s="105" t="s">
        <v>95</v>
      </c>
      <c r="F5" s="105" t="s">
        <v>44</v>
      </c>
      <c r="H5" s="3"/>
      <c r="I5" s="3"/>
      <c r="J5" s="3"/>
    </row>
    <row r="6" spans="2:10" ht="12" customHeight="1" thickBot="1">
      <c r="B6" s="108"/>
      <c r="C6" s="109"/>
      <c r="D6" s="109"/>
      <c r="E6" s="111"/>
      <c r="F6" s="111"/>
      <c r="H6" s="3"/>
      <c r="I6" s="3"/>
      <c r="J6" s="3"/>
    </row>
    <row r="7" spans="2:6" ht="12.75">
      <c r="B7" s="83" t="s">
        <v>68</v>
      </c>
      <c r="C7" s="84">
        <v>-9931</v>
      </c>
      <c r="D7" s="84">
        <v>-8215</v>
      </c>
      <c r="E7" s="237">
        <f>_xlfn.IFERROR(C7/D7-1,"")</f>
        <v>0.2088861838101035</v>
      </c>
      <c r="F7" s="81">
        <f>C7-D7</f>
        <v>-1716</v>
      </c>
    </row>
    <row r="8" spans="2:6" ht="12.75">
      <c r="B8" s="37" t="s">
        <v>183</v>
      </c>
      <c r="C8" s="40">
        <v>-9932</v>
      </c>
      <c r="D8" s="40">
        <v>-8219</v>
      </c>
      <c r="E8" s="237">
        <f aca="true" t="shared" si="0" ref="E8:E35">_xlfn.IFERROR(C8/D8-1,"")</f>
        <v>0.2084195157561748</v>
      </c>
      <c r="F8" s="44">
        <f aca="true" t="shared" si="1" ref="F8:F34">C8-D8</f>
        <v>-1713</v>
      </c>
    </row>
    <row r="9" spans="2:23" ht="13.5" thickBot="1">
      <c r="B9" s="37" t="s">
        <v>184</v>
      </c>
      <c r="C9" s="40">
        <v>1</v>
      </c>
      <c r="D9" s="40">
        <v>4</v>
      </c>
      <c r="E9" s="237">
        <f t="shared" si="0"/>
        <v>-0.75</v>
      </c>
      <c r="F9" s="44">
        <f t="shared" si="1"/>
        <v>-3</v>
      </c>
      <c r="H9" s="3"/>
      <c r="I9" s="3"/>
      <c r="J9" s="3"/>
      <c r="W9" s="3"/>
    </row>
    <row r="10" spans="2:23" ht="12.75">
      <c r="B10" s="86" t="s">
        <v>69</v>
      </c>
      <c r="C10" s="179">
        <v>-799</v>
      </c>
      <c r="D10" s="179">
        <v>-793</v>
      </c>
      <c r="E10" s="238">
        <f t="shared" si="0"/>
        <v>0.007566204287515754</v>
      </c>
      <c r="F10" s="236">
        <f t="shared" si="1"/>
        <v>-6</v>
      </c>
      <c r="W10" s="3"/>
    </row>
    <row r="11" spans="2:23" ht="12.75">
      <c r="B11" s="37" t="s">
        <v>185</v>
      </c>
      <c r="C11" s="40">
        <v>-383</v>
      </c>
      <c r="D11" s="40">
        <v>-355</v>
      </c>
      <c r="E11" s="237">
        <f t="shared" si="0"/>
        <v>0.07887323943661961</v>
      </c>
      <c r="F11" s="44">
        <f t="shared" si="1"/>
        <v>-28</v>
      </c>
      <c r="W11" s="3"/>
    </row>
    <row r="12" spans="2:23" ht="12.75">
      <c r="B12" s="37" t="s">
        <v>186</v>
      </c>
      <c r="C12" s="40">
        <v>-294</v>
      </c>
      <c r="D12" s="40">
        <v>-330</v>
      </c>
      <c r="E12" s="237">
        <f t="shared" si="0"/>
        <v>-0.10909090909090913</v>
      </c>
      <c r="F12" s="44">
        <f t="shared" si="1"/>
        <v>36</v>
      </c>
      <c r="H12" s="3"/>
      <c r="I12" s="3"/>
      <c r="J12" s="3"/>
      <c r="V12" s="3"/>
      <c r="W12" s="3"/>
    </row>
    <row r="13" spans="2:23" ht="13.5" thickBot="1">
      <c r="B13" s="37" t="s">
        <v>187</v>
      </c>
      <c r="C13" s="40">
        <v>-122</v>
      </c>
      <c r="D13" s="40">
        <v>-108</v>
      </c>
      <c r="E13" s="237">
        <f t="shared" si="0"/>
        <v>0.12962962962962954</v>
      </c>
      <c r="F13" s="44">
        <f t="shared" si="1"/>
        <v>-14</v>
      </c>
      <c r="V13" s="3"/>
      <c r="W13" s="3"/>
    </row>
    <row r="14" spans="2:23" ht="12.75">
      <c r="B14" s="86" t="s">
        <v>70</v>
      </c>
      <c r="C14" s="179">
        <v>-713</v>
      </c>
      <c r="D14" s="179">
        <v>-669</v>
      </c>
      <c r="E14" s="238">
        <f t="shared" si="0"/>
        <v>0.06576980568011948</v>
      </c>
      <c r="F14" s="236">
        <f t="shared" si="1"/>
        <v>-44</v>
      </c>
      <c r="V14" s="3"/>
      <c r="W14" s="3"/>
    </row>
    <row r="15" spans="2:23" ht="12.75">
      <c r="B15" s="37" t="s">
        <v>188</v>
      </c>
      <c r="C15" s="40">
        <v>-504</v>
      </c>
      <c r="D15" s="40">
        <v>-468</v>
      </c>
      <c r="E15" s="237">
        <f t="shared" si="0"/>
        <v>0.07692307692307687</v>
      </c>
      <c r="F15" s="44">
        <f t="shared" si="1"/>
        <v>-36</v>
      </c>
      <c r="H15" s="3"/>
      <c r="I15" s="3"/>
      <c r="J15" s="3"/>
      <c r="V15" s="3"/>
      <c r="W15" s="3"/>
    </row>
    <row r="16" spans="2:23" ht="12.75">
      <c r="B16" s="37" t="s">
        <v>189</v>
      </c>
      <c r="C16" s="40">
        <v>-112</v>
      </c>
      <c r="D16" s="40">
        <v>-106</v>
      </c>
      <c r="E16" s="237">
        <f t="shared" si="0"/>
        <v>0.05660377358490565</v>
      </c>
      <c r="F16" s="44">
        <f t="shared" si="1"/>
        <v>-6</v>
      </c>
      <c r="V16" s="3"/>
      <c r="W16" s="3"/>
    </row>
    <row r="17" spans="2:23" ht="12.75">
      <c r="B17" s="37" t="s">
        <v>190</v>
      </c>
      <c r="C17" s="40">
        <v>-23</v>
      </c>
      <c r="D17" s="40">
        <v>-23</v>
      </c>
      <c r="E17" s="237">
        <f t="shared" si="0"/>
        <v>0</v>
      </c>
      <c r="F17" s="44">
        <f t="shared" si="1"/>
        <v>0</v>
      </c>
      <c r="H17" s="3"/>
      <c r="I17" s="3"/>
      <c r="J17" s="3"/>
      <c r="V17" s="3"/>
      <c r="W17" s="3"/>
    </row>
    <row r="18" spans="2:23" ht="13.5" thickBot="1">
      <c r="B18" s="37" t="s">
        <v>191</v>
      </c>
      <c r="C18" s="40">
        <v>-74</v>
      </c>
      <c r="D18" s="40">
        <v>-72</v>
      </c>
      <c r="E18" s="237">
        <f t="shared" si="0"/>
        <v>0.02777777777777768</v>
      </c>
      <c r="F18" s="44">
        <f t="shared" si="1"/>
        <v>-2</v>
      </c>
      <c r="H18" s="3"/>
      <c r="I18" s="3"/>
      <c r="J18" s="3"/>
      <c r="V18" s="3"/>
      <c r="W18" s="3"/>
    </row>
    <row r="19" spans="2:23" ht="13.5" thickBot="1">
      <c r="B19" s="86" t="s">
        <v>71</v>
      </c>
      <c r="C19" s="179">
        <v>-261</v>
      </c>
      <c r="D19" s="179">
        <v>-269</v>
      </c>
      <c r="E19" s="238">
        <f t="shared" si="0"/>
        <v>-0.029739776951672847</v>
      </c>
      <c r="F19" s="236">
        <f t="shared" si="1"/>
        <v>8</v>
      </c>
      <c r="H19" s="3"/>
      <c r="I19" s="3"/>
      <c r="J19" s="3"/>
      <c r="V19" s="3"/>
      <c r="W19" s="3"/>
    </row>
    <row r="20" spans="2:23" ht="12.75">
      <c r="B20" s="86" t="s">
        <v>72</v>
      </c>
      <c r="C20" s="179">
        <v>-408</v>
      </c>
      <c r="D20" s="179">
        <v>-392</v>
      </c>
      <c r="E20" s="238">
        <f t="shared" si="0"/>
        <v>0.04081632653061229</v>
      </c>
      <c r="F20" s="236">
        <f t="shared" si="1"/>
        <v>-16</v>
      </c>
      <c r="V20" s="3"/>
      <c r="W20" s="3"/>
    </row>
    <row r="21" spans="2:23" ht="12.75">
      <c r="B21" s="37" t="s">
        <v>192</v>
      </c>
      <c r="C21" s="40">
        <v>-93</v>
      </c>
      <c r="D21" s="40">
        <v>-89</v>
      </c>
      <c r="E21" s="237">
        <f t="shared" si="0"/>
        <v>0.04494382022471921</v>
      </c>
      <c r="F21" s="44">
        <f t="shared" si="1"/>
        <v>-4</v>
      </c>
      <c r="V21" s="3"/>
      <c r="W21" s="3"/>
    </row>
    <row r="22" spans="2:23" ht="12.75">
      <c r="B22" s="37" t="s">
        <v>193</v>
      </c>
      <c r="C22" s="40">
        <v>-38</v>
      </c>
      <c r="D22" s="40">
        <v>-42</v>
      </c>
      <c r="E22" s="237">
        <f t="shared" si="0"/>
        <v>-0.09523809523809523</v>
      </c>
      <c r="F22" s="44">
        <f t="shared" si="1"/>
        <v>4</v>
      </c>
      <c r="H22" s="3"/>
      <c r="I22" s="3"/>
      <c r="J22" s="3"/>
      <c r="V22" s="3"/>
      <c r="W22" s="3"/>
    </row>
    <row r="23" spans="2:23" ht="12.75">
      <c r="B23" s="37" t="s">
        <v>194</v>
      </c>
      <c r="C23" s="40">
        <v>-60</v>
      </c>
      <c r="D23" s="40">
        <v>-50</v>
      </c>
      <c r="E23" s="237">
        <f t="shared" si="0"/>
        <v>0.19999999999999996</v>
      </c>
      <c r="F23" s="44">
        <f t="shared" si="1"/>
        <v>-10</v>
      </c>
      <c r="H23" s="3"/>
      <c r="I23" s="3"/>
      <c r="J23" s="3"/>
      <c r="V23" s="3"/>
      <c r="W23" s="3"/>
    </row>
    <row r="24" spans="2:23" ht="12.75">
      <c r="B24" s="37" t="s">
        <v>195</v>
      </c>
      <c r="C24" s="40">
        <v>-12</v>
      </c>
      <c r="D24" s="40">
        <v>-25</v>
      </c>
      <c r="E24" s="237">
        <f t="shared" si="0"/>
        <v>-0.52</v>
      </c>
      <c r="F24" s="44">
        <f t="shared" si="1"/>
        <v>13</v>
      </c>
      <c r="V24" s="3"/>
      <c r="W24" s="3"/>
    </row>
    <row r="25" spans="2:23" ht="13.5" thickBot="1">
      <c r="B25" s="37" t="s">
        <v>196</v>
      </c>
      <c r="C25" s="40">
        <v>-205</v>
      </c>
      <c r="D25" s="40">
        <v>-186</v>
      </c>
      <c r="E25" s="237">
        <f t="shared" si="0"/>
        <v>0.10215053763440851</v>
      </c>
      <c r="F25" s="44">
        <f t="shared" si="1"/>
        <v>-19</v>
      </c>
      <c r="K25" s="3"/>
      <c r="L25" s="3"/>
      <c r="M25" s="3"/>
      <c r="N25" s="3"/>
      <c r="O25" s="3"/>
      <c r="P25" s="3"/>
      <c r="Q25" s="3"/>
      <c r="R25" s="3"/>
      <c r="S25" s="3"/>
      <c r="U25" s="3"/>
      <c r="V25" s="3"/>
      <c r="W25" s="3"/>
    </row>
    <row r="26" spans="2:23" ht="13.5" thickBot="1">
      <c r="B26" s="86" t="s">
        <v>73</v>
      </c>
      <c r="C26" s="179">
        <v>-553</v>
      </c>
      <c r="D26" s="179">
        <v>-557</v>
      </c>
      <c r="E26" s="238">
        <f t="shared" si="0"/>
        <v>-0.007181328545781018</v>
      </c>
      <c r="F26" s="236">
        <f t="shared" si="1"/>
        <v>4</v>
      </c>
      <c r="K26" s="3"/>
      <c r="L26" s="3"/>
      <c r="M26" s="3"/>
      <c r="N26" s="3"/>
      <c r="O26" s="3"/>
      <c r="P26" s="3"/>
      <c r="Q26" s="3"/>
      <c r="R26" s="3"/>
      <c r="S26" s="3"/>
      <c r="U26" s="3"/>
      <c r="V26" s="3"/>
      <c r="W26" s="3"/>
    </row>
    <row r="27" spans="2:6" ht="12.75">
      <c r="B27" s="86" t="s">
        <v>76</v>
      </c>
      <c r="C27" s="179">
        <v>5</v>
      </c>
      <c r="D27" s="179">
        <v>-4</v>
      </c>
      <c r="E27" s="238">
        <f t="shared" si="0"/>
        <v>-2.25</v>
      </c>
      <c r="F27" s="236">
        <f t="shared" si="1"/>
        <v>9</v>
      </c>
    </row>
    <row r="28" spans="2:6" ht="12.75">
      <c r="B28" s="37" t="s">
        <v>197</v>
      </c>
      <c r="C28" s="40">
        <v>-13</v>
      </c>
      <c r="D28" s="40">
        <v>-244</v>
      </c>
      <c r="E28" s="237">
        <f t="shared" si="0"/>
        <v>-0.9467213114754098</v>
      </c>
      <c r="F28" s="44">
        <f t="shared" si="1"/>
        <v>231</v>
      </c>
    </row>
    <row r="29" spans="2:6" ht="12.75">
      <c r="B29" s="37" t="s">
        <v>198</v>
      </c>
      <c r="C29" s="40">
        <v>18</v>
      </c>
      <c r="D29" s="40">
        <v>240</v>
      </c>
      <c r="E29" s="237">
        <f t="shared" si="0"/>
        <v>-0.925</v>
      </c>
      <c r="F29" s="44">
        <f t="shared" si="1"/>
        <v>-222</v>
      </c>
    </row>
    <row r="30" spans="2:6" ht="13.5" thickBot="1">
      <c r="B30" s="37" t="s">
        <v>199</v>
      </c>
      <c r="C30" s="40">
        <v>0</v>
      </c>
      <c r="D30" s="40">
        <v>0</v>
      </c>
      <c r="E30" s="237">
        <f t="shared" si="0"/>
      </c>
      <c r="F30" s="44">
        <f t="shared" si="1"/>
        <v>0</v>
      </c>
    </row>
    <row r="31" spans="2:6" ht="13.5" thickBot="1">
      <c r="B31" s="86" t="s">
        <v>200</v>
      </c>
      <c r="C31" s="179">
        <v>-782</v>
      </c>
      <c r="D31" s="179">
        <v>-669</v>
      </c>
      <c r="E31" s="238">
        <f t="shared" si="0"/>
        <v>0.16890881913303435</v>
      </c>
      <c r="F31" s="236">
        <f t="shared" si="1"/>
        <v>-113</v>
      </c>
    </row>
    <row r="32" spans="2:23" ht="13.5" thickBot="1">
      <c r="B32" s="86" t="s">
        <v>201</v>
      </c>
      <c r="C32" s="179">
        <v>248</v>
      </c>
      <c r="D32" s="179">
        <v>112</v>
      </c>
      <c r="E32" s="238">
        <f t="shared" si="0"/>
        <v>1.2142857142857144</v>
      </c>
      <c r="F32" s="236">
        <f t="shared" si="1"/>
        <v>136</v>
      </c>
      <c r="K32" s="3"/>
      <c r="L32" s="3"/>
      <c r="M32" s="3"/>
      <c r="N32" s="3"/>
      <c r="O32" s="3"/>
      <c r="P32" s="3"/>
      <c r="Q32" s="3"/>
      <c r="R32" s="3"/>
      <c r="S32" s="3"/>
      <c r="U32" s="3"/>
      <c r="V32" s="3"/>
      <c r="W32" s="3"/>
    </row>
    <row r="33" spans="2:23" ht="13.5" thickBot="1">
      <c r="B33" s="86" t="s">
        <v>75</v>
      </c>
      <c r="C33" s="179">
        <v>237</v>
      </c>
      <c r="D33" s="179">
        <v>214</v>
      </c>
      <c r="E33" s="238">
        <f t="shared" si="0"/>
        <v>0.10747663551401865</v>
      </c>
      <c r="F33" s="236">
        <f t="shared" si="1"/>
        <v>23</v>
      </c>
      <c r="K33" s="3"/>
      <c r="L33" s="3"/>
      <c r="M33" s="3"/>
      <c r="N33" s="3"/>
      <c r="O33" s="3"/>
      <c r="P33" s="3"/>
      <c r="Q33" s="3"/>
      <c r="R33" s="3"/>
      <c r="S33" s="3"/>
      <c r="U33" s="3"/>
      <c r="V33" s="3"/>
      <c r="W33" s="3"/>
    </row>
    <row r="34" spans="2:6" ht="12.75">
      <c r="B34" s="86" t="s">
        <v>65</v>
      </c>
      <c r="C34" s="179">
        <v>-12957</v>
      </c>
      <c r="D34" s="179">
        <v>-11242</v>
      </c>
      <c r="E34" s="238">
        <f t="shared" si="0"/>
        <v>0.1525529265255292</v>
      </c>
      <c r="F34" s="236">
        <f t="shared" si="1"/>
        <v>-1715</v>
      </c>
    </row>
    <row r="35" spans="3:5" ht="15.75" customHeight="1">
      <c r="C35" s="3"/>
      <c r="D35" s="3"/>
      <c r="E35" s="85">
        <f t="shared" si="0"/>
      </c>
    </row>
    <row r="36" spans="2:4" ht="40.5" customHeight="1">
      <c r="B36" s="175"/>
      <c r="C36" s="3"/>
      <c r="D36" s="3"/>
    </row>
    <row r="37" ht="15.75" customHeight="1">
      <c r="D37"/>
    </row>
    <row r="38" ht="15.75" customHeight="1"/>
    <row r="39" ht="15.75" customHeight="1"/>
    <row r="40" spans="2:23" s="2" customFormat="1" ht="12.75">
      <c r="B40" s="1"/>
      <c r="C40" s="1"/>
      <c r="D40" s="1"/>
      <c r="E40" s="17"/>
      <c r="F40" s="1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5:6" ht="12.75">
      <c r="E41" s="17"/>
      <c r="F41" s="17"/>
    </row>
    <row r="42" spans="5:6" ht="12.75">
      <c r="E42" s="17"/>
      <c r="F42" s="17"/>
    </row>
    <row r="43" spans="5:6" ht="12.75">
      <c r="E43" s="17"/>
      <c r="F43" s="17"/>
    </row>
    <row r="44" spans="5:6" ht="12.75">
      <c r="E44" s="17"/>
      <c r="F44" s="17"/>
    </row>
    <row r="45" spans="5:6" ht="12.75">
      <c r="E45" s="17"/>
      <c r="F45" s="17"/>
    </row>
    <row r="46" spans="5:6" ht="12.75">
      <c r="E46" s="17"/>
      <c r="F46" s="17"/>
    </row>
    <row r="47" spans="5:6" ht="12.75">
      <c r="E47" s="17"/>
      <c r="F47" s="17"/>
    </row>
    <row r="48" spans="5:6" ht="12.75">
      <c r="E48" s="17"/>
      <c r="F48" s="17"/>
    </row>
    <row r="49" spans="5:6" ht="12.75">
      <c r="E49" s="17"/>
      <c r="F49" s="17"/>
    </row>
    <row r="50" spans="5:6" ht="12.75" customHeight="1">
      <c r="E50" s="17"/>
      <c r="F50" s="17"/>
    </row>
    <row r="51" spans="5:6" ht="12.75" customHeight="1">
      <c r="E51" s="17"/>
      <c r="F51" s="17"/>
    </row>
    <row r="52" spans="5:6" ht="12.75">
      <c r="E52" s="17"/>
      <c r="F52" s="17"/>
    </row>
    <row r="53" spans="5:6" ht="12.75">
      <c r="E53" s="17"/>
      <c r="F53" s="17"/>
    </row>
    <row r="54" spans="5:6" ht="12.75">
      <c r="E54" s="17"/>
      <c r="F54" s="17"/>
    </row>
    <row r="55" spans="5:6" ht="12.75">
      <c r="E55" s="17"/>
      <c r="F55" s="17"/>
    </row>
    <row r="56" spans="5:6" ht="12.75">
      <c r="E56" s="17"/>
      <c r="F56" s="17"/>
    </row>
    <row r="57" spans="5:6" ht="12.75">
      <c r="E57" s="17"/>
      <c r="F57" s="17"/>
    </row>
    <row r="58" spans="5:6" ht="12.75">
      <c r="E58" s="17"/>
      <c r="F58" s="17"/>
    </row>
    <row r="59" spans="5:6" ht="12.75">
      <c r="E59" s="17"/>
      <c r="F59" s="17"/>
    </row>
    <row r="60" spans="3:6" ht="12.75">
      <c r="C60" s="17"/>
      <c r="E60" s="17"/>
      <c r="F60" s="17"/>
    </row>
    <row r="61" spans="3:6" ht="12.75">
      <c r="C61" s="17"/>
      <c r="E61" s="17"/>
      <c r="F61" s="17"/>
    </row>
    <row r="62" spans="3:6" ht="12.75">
      <c r="C62" s="17"/>
      <c r="E62" s="17"/>
      <c r="F62" s="17"/>
    </row>
    <row r="63" spans="3:6" ht="12.75">
      <c r="C63" s="17"/>
      <c r="E63" s="17"/>
      <c r="F63" s="17"/>
    </row>
    <row r="64" spans="3:6" ht="12.75">
      <c r="C64" s="17"/>
      <c r="E64" s="17"/>
      <c r="F64" s="17"/>
    </row>
    <row r="65" spans="3:6" ht="12.75">
      <c r="C65" s="17"/>
      <c r="E65" s="17"/>
      <c r="F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71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17.421875" style="1" customWidth="1"/>
    <col min="4" max="15" width="17.7109375" style="1" customWidth="1"/>
    <col min="16" max="20" width="17.7109375" style="1" hidden="1" customWidth="1"/>
    <col min="21" max="16384" width="9.140625" style="1" customWidth="1"/>
  </cols>
  <sheetData>
    <row r="1" spans="2:6" ht="23.25" customHeight="1">
      <c r="B1" s="32" t="s">
        <v>62</v>
      </c>
      <c r="C1" s="32"/>
      <c r="D1" s="32"/>
      <c r="E1" s="32"/>
      <c r="F1" s="32"/>
    </row>
    <row r="2" spans="2:11" ht="15.75" customHeight="1">
      <c r="B2" s="71"/>
      <c r="C2" s="71"/>
      <c r="D2" s="71"/>
      <c r="E2" s="71"/>
      <c r="F2" s="71"/>
      <c r="G2" s="71"/>
      <c r="H2" s="71"/>
      <c r="I2" s="34"/>
      <c r="J2" s="34"/>
      <c r="K2" s="34"/>
    </row>
    <row r="3" ht="15.75" customHeight="1"/>
    <row r="4" ht="15.75" customHeight="1"/>
    <row r="5" spans="2:6" ht="12.75">
      <c r="B5" s="2"/>
      <c r="C5" s="2"/>
      <c r="D5" s="202"/>
      <c r="E5" s="202"/>
      <c r="F5" s="2"/>
    </row>
    <row r="6" spans="2:9" ht="46.5">
      <c r="B6" s="82" t="s">
        <v>272</v>
      </c>
      <c r="C6" s="82"/>
      <c r="D6" s="74" t="s">
        <v>276</v>
      </c>
      <c r="E6" s="188">
        <v>2018</v>
      </c>
      <c r="F6" s="116" t="s">
        <v>47</v>
      </c>
      <c r="G6" s="116" t="s">
        <v>40</v>
      </c>
      <c r="H6" s="116" t="s">
        <v>38</v>
      </c>
      <c r="I6" s="3"/>
    </row>
    <row r="7" spans="2:9" ht="12.75">
      <c r="B7" s="70"/>
      <c r="C7" s="70"/>
      <c r="D7" s="107" t="s">
        <v>44</v>
      </c>
      <c r="E7" s="228" t="s">
        <v>44</v>
      </c>
      <c r="F7" s="105" t="s">
        <v>44</v>
      </c>
      <c r="G7" s="105" t="s">
        <v>44</v>
      </c>
      <c r="H7" s="105" t="s">
        <v>44</v>
      </c>
      <c r="I7" s="3"/>
    </row>
    <row r="8" spans="2:9" ht="13.5" thickBot="1">
      <c r="B8" s="108"/>
      <c r="C8" s="108"/>
      <c r="D8" s="110"/>
      <c r="E8" s="229"/>
      <c r="F8" s="112"/>
      <c r="G8" s="112"/>
      <c r="H8" s="112"/>
      <c r="I8" s="3"/>
    </row>
    <row r="9" spans="2:9" ht="12.75">
      <c r="B9" s="187" t="s">
        <v>273</v>
      </c>
      <c r="C9" s="187"/>
      <c r="D9" s="107"/>
      <c r="E9" s="113"/>
      <c r="F9" s="105"/>
      <c r="G9" s="105"/>
      <c r="H9" s="105"/>
      <c r="I9" s="3"/>
    </row>
    <row r="10" spans="2:8" ht="12" customHeight="1">
      <c r="B10" s="37" t="s">
        <v>270</v>
      </c>
      <c r="C10" s="37"/>
      <c r="D10" s="173">
        <v>14</v>
      </c>
      <c r="E10" s="174">
        <v>32</v>
      </c>
      <c r="F10" s="174">
        <v>-147</v>
      </c>
      <c r="G10" s="174">
        <v>-82</v>
      </c>
      <c r="H10" s="174">
        <v>-46</v>
      </c>
    </row>
    <row r="11" spans="2:8" ht="12" customHeight="1">
      <c r="B11" s="37" t="s">
        <v>261</v>
      </c>
      <c r="C11" s="37"/>
      <c r="D11" s="173">
        <v>-1</v>
      </c>
      <c r="E11" s="174">
        <v>-13</v>
      </c>
      <c r="F11" s="174">
        <v>-10</v>
      </c>
      <c r="G11" s="174">
        <v>-9</v>
      </c>
      <c r="H11" s="174">
        <v>-3</v>
      </c>
    </row>
    <row r="12" spans="2:22" ht="12.75" customHeight="1">
      <c r="B12" s="37" t="s">
        <v>263</v>
      </c>
      <c r="C12" s="37"/>
      <c r="D12" s="173">
        <v>15</v>
      </c>
      <c r="E12" s="174">
        <v>45</v>
      </c>
      <c r="F12" s="174">
        <v>-137</v>
      </c>
      <c r="G12" s="174">
        <v>-73</v>
      </c>
      <c r="H12" s="174">
        <v>-43</v>
      </c>
      <c r="I12" s="3"/>
      <c r="V12" s="3"/>
    </row>
    <row r="13" spans="2:22" ht="12.75" customHeight="1">
      <c r="B13" s="37"/>
      <c r="C13" s="37"/>
      <c r="D13" s="173"/>
      <c r="E13" s="174"/>
      <c r="F13" s="174"/>
      <c r="G13" s="174"/>
      <c r="H13" s="174"/>
      <c r="V13" s="3"/>
    </row>
    <row r="14" spans="2:22" ht="12.75" customHeight="1">
      <c r="B14" s="225" t="s">
        <v>262</v>
      </c>
      <c r="C14" s="225"/>
      <c r="D14" s="173">
        <v>179</v>
      </c>
      <c r="E14" s="174">
        <v>-362</v>
      </c>
      <c r="F14" s="174">
        <v>-408</v>
      </c>
      <c r="G14" s="174">
        <v>-271</v>
      </c>
      <c r="H14" s="174">
        <v>-169</v>
      </c>
      <c r="V14" s="3"/>
    </row>
    <row r="15" spans="2:22" ht="12.75">
      <c r="B15" s="37" t="s">
        <v>264</v>
      </c>
      <c r="C15" s="37"/>
      <c r="D15" s="173">
        <v>178</v>
      </c>
      <c r="E15" s="174">
        <v>-378</v>
      </c>
      <c r="F15" s="174">
        <v>-419</v>
      </c>
      <c r="G15" s="174">
        <v>-280</v>
      </c>
      <c r="H15" s="174">
        <v>-173</v>
      </c>
      <c r="I15" s="3"/>
      <c r="U15" s="3"/>
      <c r="V15" s="3"/>
    </row>
    <row r="16" spans="2:22" ht="12.75" customHeight="1">
      <c r="B16" s="37" t="s">
        <v>265</v>
      </c>
      <c r="C16" s="37"/>
      <c r="D16" s="239">
        <v>1</v>
      </c>
      <c r="E16" s="174">
        <v>16</v>
      </c>
      <c r="F16" s="174">
        <v>11</v>
      </c>
      <c r="G16" s="174">
        <v>9</v>
      </c>
      <c r="H16" s="174">
        <v>4</v>
      </c>
      <c r="U16" s="3"/>
      <c r="V16" s="3"/>
    </row>
    <row r="17" spans="2:22" ht="12.75" customHeight="1">
      <c r="B17" s="174"/>
      <c r="C17" s="174"/>
      <c r="D17" s="171"/>
      <c r="E17" s="172"/>
      <c r="F17" s="172"/>
      <c r="G17" s="172"/>
      <c r="H17" s="172"/>
      <c r="U17" s="3"/>
      <c r="V17" s="3"/>
    </row>
    <row r="18" spans="2:22" ht="12.75">
      <c r="B18" s="187" t="s">
        <v>269</v>
      </c>
      <c r="C18" s="187"/>
      <c r="D18" s="171">
        <v>320</v>
      </c>
      <c r="E18" s="172">
        <v>285</v>
      </c>
      <c r="F18" s="172">
        <v>-319</v>
      </c>
      <c r="G18" s="172">
        <v>-15</v>
      </c>
      <c r="H18" s="172">
        <v>-58.30000000000001</v>
      </c>
      <c r="I18" s="3"/>
      <c r="U18" s="3"/>
      <c r="V18" s="3"/>
    </row>
    <row r="19" spans="2:22" ht="12.75">
      <c r="B19" s="38" t="s">
        <v>267</v>
      </c>
      <c r="C19" s="38"/>
      <c r="D19" s="173">
        <v>499</v>
      </c>
      <c r="E19" s="174">
        <v>-77</v>
      </c>
      <c r="F19" s="174">
        <v>-727</v>
      </c>
      <c r="G19" s="174">
        <v>-286</v>
      </c>
      <c r="H19" s="174">
        <v>-227.3</v>
      </c>
      <c r="U19" s="3"/>
      <c r="V19" s="3"/>
    </row>
    <row r="20" spans="2:22" ht="25.5">
      <c r="B20" s="38" t="s">
        <v>268</v>
      </c>
      <c r="C20" s="38"/>
      <c r="D20" s="173">
        <v>-179</v>
      </c>
      <c r="E20" s="174">
        <v>362</v>
      </c>
      <c r="F20" s="174">
        <v>408</v>
      </c>
      <c r="G20" s="174">
        <v>271</v>
      </c>
      <c r="H20" s="174">
        <v>169</v>
      </c>
      <c r="I20" s="3"/>
      <c r="U20" s="3"/>
      <c r="V20" s="3"/>
    </row>
    <row r="21" spans="2:22" ht="12.75">
      <c r="B21" s="38"/>
      <c r="C21" s="38"/>
      <c r="D21" s="173"/>
      <c r="E21" s="174"/>
      <c r="F21" s="174"/>
      <c r="G21" s="174"/>
      <c r="H21" s="174"/>
      <c r="I21" s="3"/>
      <c r="U21" s="3"/>
      <c r="V21" s="3"/>
    </row>
    <row r="22" spans="2:22" ht="12.75">
      <c r="B22" s="83" t="s">
        <v>266</v>
      </c>
      <c r="C22" s="83"/>
      <c r="D22" s="171">
        <v>14</v>
      </c>
      <c r="E22" s="172">
        <v>-77</v>
      </c>
      <c r="F22" s="172">
        <v>-727</v>
      </c>
      <c r="G22" s="172">
        <v>-286</v>
      </c>
      <c r="H22" s="172">
        <v>-227.3</v>
      </c>
      <c r="U22" s="3"/>
      <c r="V22" s="3"/>
    </row>
    <row r="23" spans="2:22" ht="12.75">
      <c r="B23" s="187"/>
      <c r="C23" s="187"/>
      <c r="D23" s="171"/>
      <c r="E23" s="172"/>
      <c r="F23" s="172"/>
      <c r="G23" s="172"/>
      <c r="H23" s="172"/>
      <c r="U23" s="3"/>
      <c r="V23" s="3"/>
    </row>
    <row r="24" spans="2:22" ht="12.75">
      <c r="B24" s="187" t="s">
        <v>271</v>
      </c>
      <c r="C24" s="187"/>
      <c r="D24" s="171">
        <v>-94</v>
      </c>
      <c r="E24" s="172">
        <v>-204</v>
      </c>
      <c r="F24" s="172">
        <v>-123</v>
      </c>
      <c r="G24" s="172">
        <v>-32</v>
      </c>
      <c r="H24" s="172">
        <v>15</v>
      </c>
      <c r="U24" s="3"/>
      <c r="V24" s="3"/>
    </row>
    <row r="25" spans="2:22" ht="12.75">
      <c r="B25" s="187"/>
      <c r="C25" s="187"/>
      <c r="D25" s="187"/>
      <c r="E25" s="230"/>
      <c r="F25" s="172"/>
      <c r="G25" s="172"/>
      <c r="H25" s="172"/>
      <c r="U25" s="3"/>
      <c r="V25" s="3"/>
    </row>
    <row r="26" spans="2:9" ht="12" customHeight="1">
      <c r="B26" s="70"/>
      <c r="C26" s="70"/>
      <c r="D26" s="70"/>
      <c r="E26" s="70"/>
      <c r="F26" s="81"/>
      <c r="G26" s="81"/>
      <c r="H26" s="81"/>
      <c r="I26" s="81"/>
    </row>
    <row r="27" spans="2:8" ht="12" customHeight="1">
      <c r="B27" s="18"/>
      <c r="C27" s="18"/>
      <c r="D27" s="74" t="s">
        <v>276</v>
      </c>
      <c r="E27" s="188" t="s">
        <v>46</v>
      </c>
      <c r="F27" s="116" t="s">
        <v>41</v>
      </c>
      <c r="G27" s="116" t="s">
        <v>39</v>
      </c>
      <c r="H27" s="116" t="s">
        <v>38</v>
      </c>
    </row>
    <row r="28" spans="2:8" ht="12.75" customHeight="1">
      <c r="B28" s="18"/>
      <c r="C28" s="18"/>
      <c r="D28" s="107" t="s">
        <v>44</v>
      </c>
      <c r="E28" s="231" t="s">
        <v>44</v>
      </c>
      <c r="F28" s="105" t="s">
        <v>44</v>
      </c>
      <c r="G28" s="105" t="s">
        <v>44</v>
      </c>
      <c r="H28" s="105" t="s">
        <v>44</v>
      </c>
    </row>
    <row r="29" spans="2:8" ht="13.5" thickBot="1">
      <c r="B29" s="108"/>
      <c r="C29" s="108"/>
      <c r="D29" s="110"/>
      <c r="E29" s="229"/>
      <c r="F29" s="112"/>
      <c r="G29" s="112"/>
      <c r="H29" s="112"/>
    </row>
    <row r="30" spans="2:8" ht="12.75">
      <c r="B30" s="187" t="s">
        <v>273</v>
      </c>
      <c r="C30" s="187"/>
      <c r="D30" s="107"/>
      <c r="E30" s="113"/>
      <c r="F30" s="105"/>
      <c r="G30" s="105"/>
      <c r="H30" s="105"/>
    </row>
    <row r="31" spans="2:27" s="2" customFormat="1" ht="12.75" customHeight="1">
      <c r="B31" s="226" t="str">
        <f>B10</f>
        <v>Valuation and implementation of derivative financial instruments not covered by hedge accounting</v>
      </c>
      <c r="C31" s="226"/>
      <c r="D31" s="173">
        <v>14</v>
      </c>
      <c r="E31" s="174">
        <f>E10-F10</f>
        <v>179</v>
      </c>
      <c r="F31" s="174">
        <v>-65</v>
      </c>
      <c r="G31" s="174">
        <v>-36</v>
      </c>
      <c r="H31" s="174">
        <f>H10</f>
        <v>-46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2.75" customHeight="1">
      <c r="B32" s="37" t="str">
        <f>B11</f>
        <v>           net financial costs</v>
      </c>
      <c r="C32" s="37"/>
      <c r="D32" s="173">
        <v>-1</v>
      </c>
      <c r="E32" s="174">
        <f>E11-F11</f>
        <v>-3</v>
      </c>
      <c r="F32" s="174">
        <v>-1</v>
      </c>
      <c r="G32" s="174">
        <v>-6</v>
      </c>
      <c r="H32" s="174">
        <f>H11</f>
        <v>-3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2.75">
      <c r="B33" s="37" t="str">
        <f>B12</f>
        <v>           included in other operating costs</v>
      </c>
      <c r="C33" s="37"/>
      <c r="D33" s="173">
        <v>15</v>
      </c>
      <c r="E33" s="174">
        <f>E12-F12</f>
        <v>182</v>
      </c>
      <c r="F33" s="174">
        <v>-64</v>
      </c>
      <c r="G33" s="174">
        <v>-30</v>
      </c>
      <c r="H33" s="174">
        <f>H12</f>
        <v>-43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2.75" customHeight="1">
      <c r="B34" s="37"/>
      <c r="C34" s="37"/>
      <c r="D34" s="173"/>
      <c r="E34" s="174"/>
      <c r="F34" s="174"/>
      <c r="G34" s="174"/>
      <c r="H34" s="17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2.75" customHeight="1">
      <c r="B35" s="226" t="str">
        <f>B14</f>
        <v>Reclassification from other comprehensive income</v>
      </c>
      <c r="C35" s="226"/>
      <c r="D35" s="173">
        <v>179</v>
      </c>
      <c r="E35" s="174">
        <f>E14-F14</f>
        <v>46</v>
      </c>
      <c r="F35" s="174">
        <v>-137</v>
      </c>
      <c r="G35" s="174">
        <v>-102</v>
      </c>
      <c r="H35" s="174">
        <f>H14</f>
        <v>-169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2.75">
      <c r="B36" s="37" t="str">
        <f>B15</f>
        <v>           sales revenues</v>
      </c>
      <c r="C36" s="37"/>
      <c r="D36" s="173">
        <v>178</v>
      </c>
      <c r="E36" s="174">
        <f>E15-F15</f>
        <v>41</v>
      </c>
      <c r="F36" s="174">
        <v>-139</v>
      </c>
      <c r="G36" s="174">
        <v>-107</v>
      </c>
      <c r="H36" s="174">
        <f>H15</f>
        <v>-173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2.75" customHeight="1">
      <c r="B37" s="37" t="str">
        <f>B16</f>
        <v>           raw and other materials used</v>
      </c>
      <c r="C37" s="37"/>
      <c r="D37" s="173">
        <v>1</v>
      </c>
      <c r="E37" s="174">
        <f>E16-F16</f>
        <v>5</v>
      </c>
      <c r="F37" s="174">
        <v>2</v>
      </c>
      <c r="G37" s="174">
        <v>5</v>
      </c>
      <c r="H37" s="174">
        <f>H16</f>
        <v>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2.75" customHeight="1">
      <c r="B38" s="174"/>
      <c r="C38" s="174"/>
      <c r="D38" s="171"/>
      <c r="E38" s="172"/>
      <c r="F38" s="172"/>
      <c r="G38" s="172"/>
      <c r="H38" s="17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12.75">
      <c r="B39" s="83" t="str">
        <f>B18</f>
        <v>Impact on other comprehensive income</v>
      </c>
      <c r="C39" s="83"/>
      <c r="D39" s="171">
        <v>320</v>
      </c>
      <c r="E39" s="172">
        <f>E18-F18</f>
        <v>604</v>
      </c>
      <c r="F39" s="172">
        <v>-304</v>
      </c>
      <c r="G39" s="172">
        <v>43.30000000000001</v>
      </c>
      <c r="H39" s="172">
        <f>H18</f>
        <v>-58.30000000000001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30" s="2" customFormat="1" ht="17.25" customHeight="1">
      <c r="B40" s="38" t="str">
        <f>B19</f>
        <v>Gains / losses on the valuation of derivatives in cash flow hedge accounting [effective part]</v>
      </c>
      <c r="C40" s="38"/>
      <c r="D40" s="173">
        <v>499</v>
      </c>
      <c r="E40" s="174">
        <f>E19-F19</f>
        <v>650</v>
      </c>
      <c r="F40" s="174">
        <v>-441</v>
      </c>
      <c r="G40" s="174">
        <v>-58.69999999999999</v>
      </c>
      <c r="H40" s="174">
        <f>H19</f>
        <v>-227.3</v>
      </c>
      <c r="I40" s="174"/>
      <c r="J40" s="17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s="2" customFormat="1" ht="27" customHeight="1">
      <c r="B41" s="38" t="str">
        <f>B20</f>
        <v>Reclassification of the valuation to the profit and loss account in connection with the implementation (cash flow hedge accounting)</v>
      </c>
      <c r="C41" s="38"/>
      <c r="D41" s="173">
        <v>-179</v>
      </c>
      <c r="E41" s="174">
        <f>E20-F20</f>
        <v>-46</v>
      </c>
      <c r="F41" s="174">
        <v>137</v>
      </c>
      <c r="G41" s="174">
        <v>102</v>
      </c>
      <c r="H41" s="174">
        <f>H20</f>
        <v>169</v>
      </c>
      <c r="I41" s="174"/>
      <c r="J41" s="17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4:10" ht="12.75">
      <c r="D42" s="173"/>
      <c r="E42" s="172"/>
      <c r="F42" s="172"/>
      <c r="G42" s="172"/>
      <c r="H42" s="172"/>
      <c r="I42" s="172"/>
      <c r="J42" s="172"/>
    </row>
    <row r="43" spans="2:10" ht="12.75">
      <c r="B43" s="83" t="str">
        <f>B22</f>
        <v>Effect on comprehensive income</v>
      </c>
      <c r="C43" s="83"/>
      <c r="D43" s="171">
        <v>14</v>
      </c>
      <c r="E43" s="172">
        <f>E22-F22</f>
        <v>650</v>
      </c>
      <c r="F43" s="172">
        <v>-441</v>
      </c>
      <c r="G43" s="172">
        <v>-58.69999999999999</v>
      </c>
      <c r="H43" s="172">
        <f>H22</f>
        <v>-227.3</v>
      </c>
      <c r="I43" s="172"/>
      <c r="J43" s="172"/>
    </row>
    <row r="44" spans="2:10" ht="12.75">
      <c r="B44" s="83"/>
      <c r="C44" s="83"/>
      <c r="D44" s="171"/>
      <c r="E44" s="172"/>
      <c r="F44" s="172"/>
      <c r="G44" s="172"/>
      <c r="H44" s="172"/>
      <c r="I44" s="172"/>
      <c r="J44" s="172"/>
    </row>
    <row r="45" spans="2:24" ht="12.75">
      <c r="B45" s="187" t="s">
        <v>271</v>
      </c>
      <c r="C45" s="187"/>
      <c r="D45" s="171">
        <v>-94</v>
      </c>
      <c r="E45" s="172">
        <v>-113</v>
      </c>
      <c r="F45" s="172">
        <v>-91</v>
      </c>
      <c r="G45" s="172">
        <v>-47</v>
      </c>
      <c r="H45" s="172">
        <v>15</v>
      </c>
      <c r="I45" s="172"/>
      <c r="J45" s="172"/>
      <c r="W45" s="3"/>
      <c r="X45" s="3"/>
    </row>
    <row r="46" spans="2:10" ht="12.75">
      <c r="B46" s="83"/>
      <c r="C46" s="83"/>
      <c r="D46" s="171"/>
      <c r="E46" s="230"/>
      <c r="F46" s="172"/>
      <c r="G46" s="172"/>
      <c r="H46" s="172"/>
      <c r="I46" s="172"/>
      <c r="J46" s="172"/>
    </row>
    <row r="47" spans="9:10" ht="12.75">
      <c r="I47" s="117"/>
      <c r="J47" s="117"/>
    </row>
    <row r="53" spans="4:5" ht="15">
      <c r="D53" s="116"/>
      <c r="E53" s="116"/>
    </row>
    <row r="70" spans="4:5" ht="12.75">
      <c r="D70" s="172"/>
      <c r="E70" s="172"/>
    </row>
    <row r="71" spans="4:5" ht="12.75">
      <c r="D71" s="172"/>
      <c r="E71" s="172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W95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17.421875" style="1" customWidth="1"/>
    <col min="4" max="8" width="17.7109375" style="1" customWidth="1"/>
    <col min="9" max="13" width="17.7109375" style="1" hidden="1" customWidth="1"/>
    <col min="14" max="16384" width="9.140625" style="1" customWidth="1"/>
  </cols>
  <sheetData>
    <row r="1" spans="2:4" ht="23.25" customHeight="1">
      <c r="B1" s="32" t="s">
        <v>62</v>
      </c>
      <c r="C1" s="32"/>
      <c r="D1" s="32"/>
    </row>
    <row r="2" spans="2:4" ht="15.75" customHeight="1">
      <c r="B2" s="71"/>
      <c r="C2" s="71"/>
      <c r="D2" s="71"/>
    </row>
    <row r="3" spans="2:4" ht="15.75" customHeight="1">
      <c r="B3" s="242"/>
      <c r="C3" s="242"/>
      <c r="D3" s="243"/>
    </row>
    <row r="4" spans="2:4" ht="23.25">
      <c r="B4" s="244" t="s">
        <v>308</v>
      </c>
      <c r="C4" s="245" t="s">
        <v>276</v>
      </c>
      <c r="D4" s="220">
        <v>2018</v>
      </c>
    </row>
    <row r="5" spans="2:4" ht="12.75">
      <c r="B5" s="246"/>
      <c r="C5" s="247" t="s">
        <v>44</v>
      </c>
      <c r="D5" s="221" t="s">
        <v>44</v>
      </c>
    </row>
    <row r="6" spans="2:4" ht="13.5" thickBot="1">
      <c r="B6" s="259"/>
      <c r="C6" s="260"/>
      <c r="D6" s="261"/>
    </row>
    <row r="7" spans="2:4" ht="12.75">
      <c r="B7" s="251" t="s">
        <v>295</v>
      </c>
      <c r="C7" s="171">
        <v>14059</v>
      </c>
      <c r="D7" s="172">
        <v>14674</v>
      </c>
    </row>
    <row r="8" spans="2:4" ht="12.75">
      <c r="B8" s="253" t="s">
        <v>289</v>
      </c>
      <c r="C8" s="173">
        <v>3197</v>
      </c>
      <c r="D8" s="252">
        <v>3678</v>
      </c>
    </row>
    <row r="9" spans="2:4" ht="12.75">
      <c r="B9" s="254" t="s">
        <v>290</v>
      </c>
      <c r="C9" s="173">
        <v>7539</v>
      </c>
      <c r="D9" s="252">
        <v>7707</v>
      </c>
    </row>
    <row r="10" spans="2:4" ht="12.75">
      <c r="B10" s="253" t="s">
        <v>291</v>
      </c>
      <c r="C10" s="173">
        <v>465</v>
      </c>
      <c r="D10" s="252">
        <v>208</v>
      </c>
    </row>
    <row r="11" spans="2:4" ht="12.75">
      <c r="B11" s="253" t="s">
        <v>292</v>
      </c>
      <c r="C11" s="173">
        <v>2858</v>
      </c>
      <c r="D11" s="241">
        <v>3081</v>
      </c>
    </row>
    <row r="12" spans="2:4" ht="12.75">
      <c r="B12" s="254" t="s">
        <v>293</v>
      </c>
      <c r="C12" s="173">
        <v>0</v>
      </c>
      <c r="D12" s="241">
        <v>0</v>
      </c>
    </row>
    <row r="13" spans="2:4" ht="13.5" thickBot="1">
      <c r="B13" s="264"/>
      <c r="C13" s="265"/>
      <c r="D13" s="266"/>
    </row>
    <row r="14" spans="2:4" ht="12.75">
      <c r="B14" s="262" t="s">
        <v>284</v>
      </c>
      <c r="C14" s="173"/>
      <c r="D14" s="241"/>
    </row>
    <row r="15" spans="2:4" ht="12.75">
      <c r="B15" s="262"/>
      <c r="C15" s="173"/>
      <c r="D15" s="241"/>
    </row>
    <row r="16" spans="2:4" ht="12.75">
      <c r="B16" s="262" t="s">
        <v>285</v>
      </c>
      <c r="C16" s="171">
        <v>501</v>
      </c>
      <c r="D16" s="230">
        <v>390</v>
      </c>
    </row>
    <row r="17" spans="2:4" ht="12.75">
      <c r="B17" s="253" t="s">
        <v>289</v>
      </c>
      <c r="C17" s="173">
        <v>208</v>
      </c>
      <c r="D17" s="241">
        <v>216</v>
      </c>
    </row>
    <row r="18" spans="2:4" ht="12.75">
      <c r="B18" s="254" t="s">
        <v>290</v>
      </c>
      <c r="C18" s="173">
        <v>75</v>
      </c>
      <c r="D18" s="241">
        <v>50</v>
      </c>
    </row>
    <row r="19" spans="2:4" ht="12.75">
      <c r="B19" s="253" t="s">
        <v>291</v>
      </c>
      <c r="C19" s="173">
        <v>46</v>
      </c>
      <c r="D19" s="241">
        <v>34</v>
      </c>
    </row>
    <row r="20" spans="2:4" ht="12.75">
      <c r="B20" s="253" t="s">
        <v>292</v>
      </c>
      <c r="C20" s="173">
        <v>172</v>
      </c>
      <c r="D20" s="241">
        <v>90</v>
      </c>
    </row>
    <row r="21" spans="2:4" ht="12.75">
      <c r="B21" s="254" t="s">
        <v>293</v>
      </c>
      <c r="C21" s="173">
        <v>0</v>
      </c>
      <c r="D21" s="241">
        <v>0</v>
      </c>
    </row>
    <row r="22" spans="2:4" ht="12.75">
      <c r="B22" s="263"/>
      <c r="C22" s="173"/>
      <c r="D22" s="241"/>
    </row>
    <row r="23" spans="2:4" ht="12.75">
      <c r="B23" s="262" t="s">
        <v>286</v>
      </c>
      <c r="C23" s="171">
        <v>184</v>
      </c>
      <c r="D23" s="230">
        <v>358</v>
      </c>
    </row>
    <row r="24" spans="2:4" ht="12.75">
      <c r="B24" s="253" t="s">
        <v>289</v>
      </c>
      <c r="C24" s="173">
        <v>0</v>
      </c>
      <c r="D24" s="241">
        <v>1</v>
      </c>
    </row>
    <row r="25" spans="2:4" ht="12.75">
      <c r="B25" s="254" t="s">
        <v>290</v>
      </c>
      <c r="C25" s="173">
        <v>10</v>
      </c>
      <c r="D25" s="241">
        <v>18</v>
      </c>
    </row>
    <row r="26" spans="2:4" ht="12.75">
      <c r="B26" s="253" t="s">
        <v>291</v>
      </c>
      <c r="C26" s="173">
        <v>31</v>
      </c>
      <c r="D26" s="241">
        <v>9</v>
      </c>
    </row>
    <row r="27" spans="2:4" ht="12.75">
      <c r="B27" s="253" t="s">
        <v>292</v>
      </c>
      <c r="C27" s="173">
        <v>143</v>
      </c>
      <c r="D27" s="241">
        <v>330</v>
      </c>
    </row>
    <row r="28" spans="2:4" ht="13.5" thickBot="1">
      <c r="B28" s="277" t="s">
        <v>293</v>
      </c>
      <c r="C28" s="265"/>
      <c r="D28" s="266">
        <v>0</v>
      </c>
    </row>
    <row r="29" spans="2:4" ht="12.75">
      <c r="B29" s="263"/>
      <c r="C29" s="267"/>
      <c r="D29" s="268"/>
    </row>
    <row r="30" spans="2:4" ht="12.75">
      <c r="B30" s="269" t="s">
        <v>287</v>
      </c>
      <c r="C30" s="171">
        <v>430</v>
      </c>
      <c r="D30" s="230">
        <v>78</v>
      </c>
    </row>
    <row r="31" spans="2:4" ht="12.75">
      <c r="B31" s="253" t="s">
        <v>289</v>
      </c>
      <c r="C31" s="173">
        <v>208</v>
      </c>
      <c r="D31" s="174">
        <v>215</v>
      </c>
    </row>
    <row r="32" spans="2:4" ht="12.75">
      <c r="B32" s="254" t="s">
        <v>290</v>
      </c>
      <c r="C32" s="173">
        <v>42</v>
      </c>
      <c r="D32" s="174">
        <v>27</v>
      </c>
    </row>
    <row r="33" spans="2:4" ht="12.75">
      <c r="B33" s="253" t="s">
        <v>291</v>
      </c>
      <c r="C33" s="173">
        <v>17</v>
      </c>
      <c r="D33" s="174">
        <v>25</v>
      </c>
    </row>
    <row r="34" spans="2:4" ht="12.75">
      <c r="B34" s="253" t="s">
        <v>292</v>
      </c>
      <c r="C34" s="173">
        <v>163</v>
      </c>
      <c r="D34" s="174">
        <v>-189</v>
      </c>
    </row>
    <row r="35" spans="2:4" ht="12.75">
      <c r="B35" s="254" t="s">
        <v>293</v>
      </c>
      <c r="C35" s="173">
        <v>0</v>
      </c>
      <c r="D35" s="174">
        <v>0</v>
      </c>
    </row>
    <row r="36" spans="2:4" ht="12.75">
      <c r="B36" s="270"/>
      <c r="C36" s="173"/>
      <c r="D36" s="241"/>
    </row>
    <row r="37" spans="2:4" ht="12.75">
      <c r="B37" s="248" t="s">
        <v>294</v>
      </c>
      <c r="C37" s="249">
        <v>498</v>
      </c>
      <c r="D37" s="250">
        <v>-76</v>
      </c>
    </row>
    <row r="38" spans="2:4" ht="12.75">
      <c r="B38" s="253" t="s">
        <v>289</v>
      </c>
      <c r="C38" s="173">
        <v>86</v>
      </c>
      <c r="D38" s="241">
        <v>418</v>
      </c>
    </row>
    <row r="39" spans="2:4" ht="12.75">
      <c r="B39" s="254" t="s">
        <v>290</v>
      </c>
      <c r="C39" s="173">
        <v>26</v>
      </c>
      <c r="D39" s="241">
        <v>30</v>
      </c>
    </row>
    <row r="40" spans="2:4" ht="12.75">
      <c r="B40" s="253" t="s">
        <v>291</v>
      </c>
      <c r="C40" s="173">
        <v>77</v>
      </c>
      <c r="D40" s="241">
        <v>-193</v>
      </c>
    </row>
    <row r="41" spans="2:4" ht="12.75">
      <c r="B41" s="253" t="s">
        <v>292</v>
      </c>
      <c r="C41" s="173">
        <v>309</v>
      </c>
      <c r="D41" s="241">
        <v>-359</v>
      </c>
    </row>
    <row r="42" spans="2:4" ht="12.75">
      <c r="B42" s="254" t="s">
        <v>293</v>
      </c>
      <c r="C42" s="173">
        <v>0</v>
      </c>
      <c r="D42" s="241">
        <v>28</v>
      </c>
    </row>
    <row r="43" spans="2:4" ht="12.75">
      <c r="B43" s="270"/>
      <c r="C43" s="173"/>
      <c r="D43" s="241"/>
    </row>
    <row r="44" spans="2:4" ht="12.75">
      <c r="B44" s="251" t="s">
        <v>288</v>
      </c>
      <c r="C44" s="171">
        <v>8</v>
      </c>
      <c r="D44" s="230">
        <v>-10</v>
      </c>
    </row>
    <row r="45" spans="2:4" ht="12.75">
      <c r="B45" s="270"/>
      <c r="C45" s="173"/>
      <c r="D45" s="241"/>
    </row>
    <row r="46" spans="2:4" ht="12.75">
      <c r="B46" s="240" t="s">
        <v>304</v>
      </c>
      <c r="C46" s="249">
        <v>-178</v>
      </c>
      <c r="D46" s="250">
        <v>378</v>
      </c>
    </row>
    <row r="47" spans="2:4" ht="12.75">
      <c r="B47" s="253" t="s">
        <v>289</v>
      </c>
      <c r="C47" s="173">
        <v>0</v>
      </c>
      <c r="D47" s="241">
        <v>0</v>
      </c>
    </row>
    <row r="48" spans="2:4" ht="12.75">
      <c r="B48" s="254" t="s">
        <v>290</v>
      </c>
      <c r="C48" s="173">
        <v>13</v>
      </c>
      <c r="D48" s="241">
        <v>-3</v>
      </c>
    </row>
    <row r="49" spans="2:4" ht="12.75">
      <c r="B49" s="253" t="s">
        <v>291</v>
      </c>
      <c r="C49" s="173">
        <v>-85</v>
      </c>
      <c r="D49" s="241">
        <v>217</v>
      </c>
    </row>
    <row r="50" spans="2:4" ht="12.75">
      <c r="B50" s="253" t="s">
        <v>292</v>
      </c>
      <c r="C50" s="173">
        <v>-106</v>
      </c>
      <c r="D50" s="241">
        <v>164</v>
      </c>
    </row>
    <row r="51" spans="2:4" ht="12.75">
      <c r="B51" s="254" t="s">
        <v>293</v>
      </c>
      <c r="C51" s="173">
        <v>0</v>
      </c>
      <c r="D51" s="241">
        <v>0</v>
      </c>
    </row>
    <row r="52" spans="2:4" ht="12.75">
      <c r="B52" s="270"/>
      <c r="C52" s="173"/>
      <c r="D52" s="241"/>
    </row>
    <row r="53" spans="2:4" ht="12.75">
      <c r="B53" s="240" t="s">
        <v>305</v>
      </c>
      <c r="C53" s="171">
        <v>-94</v>
      </c>
      <c r="D53" s="230">
        <v>-204</v>
      </c>
    </row>
    <row r="54" spans="2:4" ht="12.75">
      <c r="B54" s="253" t="s">
        <v>289</v>
      </c>
      <c r="C54" s="173">
        <v>-94</v>
      </c>
      <c r="D54" s="241">
        <v>-194</v>
      </c>
    </row>
    <row r="55" spans="2:4" ht="12.75">
      <c r="B55" s="254" t="s">
        <v>290</v>
      </c>
      <c r="C55" s="173">
        <v>0</v>
      </c>
      <c r="D55" s="241">
        <v>0</v>
      </c>
    </row>
    <row r="56" spans="2:4" ht="12.75">
      <c r="B56" s="253" t="s">
        <v>291</v>
      </c>
      <c r="C56" s="173">
        <v>0</v>
      </c>
      <c r="D56" s="241">
        <v>0</v>
      </c>
    </row>
    <row r="57" spans="2:4" ht="12.75">
      <c r="B57" s="253" t="s">
        <v>292</v>
      </c>
      <c r="C57" s="279">
        <v>0</v>
      </c>
      <c r="D57" s="280">
        <v>-11</v>
      </c>
    </row>
    <row r="58" spans="2:4" ht="12.75">
      <c r="B58" s="254" t="s">
        <v>293</v>
      </c>
      <c r="C58" s="279"/>
      <c r="D58" s="280"/>
    </row>
    <row r="59" spans="2:4" ht="12.75">
      <c r="B59" s="270"/>
      <c r="C59" s="173"/>
      <c r="D59" s="241"/>
    </row>
    <row r="60" spans="2:4" ht="12.75">
      <c r="B60" s="271"/>
      <c r="C60" s="271"/>
      <c r="D60" s="271"/>
    </row>
    <row r="61" spans="2:4" ht="12.75">
      <c r="B61" s="272"/>
      <c r="C61" s="272"/>
      <c r="D61" s="272"/>
    </row>
    <row r="62" spans="2:4" ht="12.75">
      <c r="B62" s="273" t="s">
        <v>307</v>
      </c>
      <c r="C62" s="274"/>
      <c r="D62" s="275"/>
    </row>
    <row r="63" spans="2:4" ht="12.75">
      <c r="B63" s="276" t="s">
        <v>306</v>
      </c>
      <c r="C63" s="272"/>
      <c r="D63" s="272"/>
    </row>
    <row r="64" spans="2:23" s="2" customFormat="1" ht="17.25" customHeight="1">
      <c r="B64" s="255"/>
      <c r="C64" s="255"/>
      <c r="D64" s="24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s="2" customFormat="1" ht="27" customHeight="1">
      <c r="B65" s="255"/>
      <c r="C65" s="255"/>
      <c r="D65" s="24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4" ht="12.75">
      <c r="B66" s="202"/>
      <c r="C66" s="202"/>
      <c r="D66" s="241"/>
    </row>
    <row r="67" spans="2:4" ht="12.75">
      <c r="B67" s="187"/>
      <c r="C67" s="187"/>
      <c r="D67" s="230"/>
    </row>
    <row r="68" spans="2:4" ht="12.75">
      <c r="B68" s="187"/>
      <c r="C68" s="187"/>
      <c r="D68" s="230"/>
    </row>
    <row r="69" spans="2:17" ht="12.75">
      <c r="B69" s="187"/>
      <c r="C69" s="187"/>
      <c r="D69" s="230"/>
      <c r="P69" s="3"/>
      <c r="Q69" s="3"/>
    </row>
    <row r="70" spans="2:4" ht="12.75">
      <c r="B70" s="187"/>
      <c r="C70" s="187"/>
      <c r="D70" s="230"/>
    </row>
    <row r="77" ht="15">
      <c r="D77" s="116"/>
    </row>
    <row r="94" ht="12.75">
      <c r="D94" s="172"/>
    </row>
    <row r="95" ht="12.75">
      <c r="D95" s="172"/>
    </row>
  </sheetData>
  <sheetProtection/>
  <mergeCells count="2">
    <mergeCell ref="C57:C58"/>
    <mergeCell ref="D57:D58"/>
  </mergeCells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72"/>
  <sheetViews>
    <sheetView showGridLines="0" tabSelected="1" zoomScale="90" zoomScaleNormal="90" zoomScalePageLayoutView="0" workbookViewId="0" topLeftCell="A13">
      <selection activeCell="B27" sqref="B27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2" t="s">
        <v>62</v>
      </c>
    </row>
    <row r="2" spans="2:17" ht="15.75" customHeight="1">
      <c r="B2" s="33"/>
      <c r="C2" s="33"/>
      <c r="D2" s="33"/>
      <c r="E2" s="33"/>
      <c r="F2" s="33"/>
      <c r="G2" s="33"/>
      <c r="H2" s="34"/>
      <c r="I2" s="63"/>
      <c r="J2" s="6"/>
      <c r="K2" s="33"/>
      <c r="L2" s="33"/>
      <c r="M2" s="33"/>
      <c r="N2" s="33"/>
      <c r="O2" s="33"/>
      <c r="P2" s="34"/>
      <c r="Q2" s="34"/>
    </row>
    <row r="3" spans="2:17" s="117" customFormat="1" ht="15.75" customHeight="1">
      <c r="B3" s="219"/>
      <c r="C3" s="219"/>
      <c r="D3" s="219"/>
      <c r="E3" s="219"/>
      <c r="F3" s="219"/>
      <c r="G3" s="219"/>
      <c r="H3" s="6"/>
      <c r="I3" s="6"/>
      <c r="J3" s="6"/>
      <c r="K3" s="219"/>
      <c r="L3" s="219"/>
      <c r="M3" s="219"/>
      <c r="N3" s="219"/>
      <c r="O3" s="219"/>
      <c r="P3" s="6"/>
      <c r="Q3" s="6"/>
    </row>
    <row r="4" spans="2:17" ht="30">
      <c r="B4" s="72" t="s">
        <v>281</v>
      </c>
      <c r="C4" s="134" t="s">
        <v>55</v>
      </c>
      <c r="D4" s="134" t="s">
        <v>56</v>
      </c>
      <c r="E4" s="134" t="s">
        <v>57</v>
      </c>
      <c r="F4" s="134" t="s">
        <v>58</v>
      </c>
      <c r="G4" s="220" t="s">
        <v>59</v>
      </c>
      <c r="H4" s="220" t="s">
        <v>64</v>
      </c>
      <c r="I4" s="107" t="s">
        <v>65</v>
      </c>
      <c r="J4" s="75" t="s">
        <v>274</v>
      </c>
      <c r="K4" s="134" t="s">
        <v>55</v>
      </c>
      <c r="L4" s="134" t="s">
        <v>56</v>
      </c>
      <c r="M4" s="134" t="s">
        <v>57</v>
      </c>
      <c r="N4" s="134" t="s">
        <v>58</v>
      </c>
      <c r="O4" s="220" t="s">
        <v>59</v>
      </c>
      <c r="P4" s="220" t="s">
        <v>64</v>
      </c>
      <c r="Q4" s="107" t="s">
        <v>65</v>
      </c>
    </row>
    <row r="5" spans="2:17" ht="12.75">
      <c r="B5" s="70"/>
      <c r="C5" s="221" t="s">
        <v>44</v>
      </c>
      <c r="D5" s="221" t="s">
        <v>44</v>
      </c>
      <c r="E5" s="221" t="s">
        <v>44</v>
      </c>
      <c r="F5" s="221" t="s">
        <v>44</v>
      </c>
      <c r="G5" s="221" t="s">
        <v>44</v>
      </c>
      <c r="H5" s="221" t="s">
        <v>44</v>
      </c>
      <c r="I5" s="107" t="s">
        <v>44</v>
      </c>
      <c r="J5" s="43"/>
      <c r="K5" s="105" t="s">
        <v>26</v>
      </c>
      <c r="L5" s="105" t="s">
        <v>26</v>
      </c>
      <c r="M5" s="105" t="s">
        <v>26</v>
      </c>
      <c r="N5" s="105" t="s">
        <v>26</v>
      </c>
      <c r="O5" s="105" t="s">
        <v>26</v>
      </c>
      <c r="P5" s="105" t="s">
        <v>26</v>
      </c>
      <c r="Q5" s="107" t="s">
        <v>26</v>
      </c>
    </row>
    <row r="6" spans="2:17" ht="13.5" thickBot="1">
      <c r="B6" s="108"/>
      <c r="C6" s="111"/>
      <c r="D6" s="111"/>
      <c r="E6" s="111"/>
      <c r="F6" s="111"/>
      <c r="G6" s="111"/>
      <c r="H6" s="189"/>
      <c r="I6" s="107"/>
      <c r="J6" s="43"/>
      <c r="K6" s="111"/>
      <c r="L6" s="111"/>
      <c r="M6" s="111"/>
      <c r="N6" s="111"/>
      <c r="O6" s="111"/>
      <c r="P6" s="111"/>
      <c r="Q6" s="109"/>
    </row>
    <row r="7" spans="2:17" ht="12.75">
      <c r="B7" s="83" t="s">
        <v>202</v>
      </c>
      <c r="C7" s="44"/>
      <c r="D7" s="44"/>
      <c r="E7" s="44"/>
      <c r="F7" s="44"/>
      <c r="G7" s="44"/>
      <c r="H7" s="182"/>
      <c r="I7" s="130"/>
      <c r="J7" s="44"/>
      <c r="K7" s="44">
        <f>_xlfn.IFERROR(B7/#REF!-1,"")</f>
      </c>
      <c r="L7" s="44">
        <f>_xlfn.IFERROR(C7/#REF!-1,"")</f>
      </c>
      <c r="M7" s="44">
        <f>_xlfn.IFERROR(D7/#REF!-1,"")</f>
      </c>
      <c r="N7" s="44">
        <f>_xlfn.IFERROR(E7/#REF!-1,"")</f>
      </c>
      <c r="O7" s="44">
        <f>_xlfn.IFERROR(F7/#REF!-1,"")</f>
      </c>
      <c r="P7" s="44">
        <f>_xlfn.IFERROR(G7/#REF!-1,"")</f>
      </c>
      <c r="Q7" s="40">
        <f>_xlfn.IFERROR(H7/#REF!-1,"")</f>
      </c>
    </row>
    <row r="8" spans="2:17" ht="12.75">
      <c r="B8" s="37" t="s">
        <v>203</v>
      </c>
      <c r="C8" s="182">
        <v>807</v>
      </c>
      <c r="D8" s="182">
        <v>11538</v>
      </c>
      <c r="E8" s="182">
        <v>1378</v>
      </c>
      <c r="F8" s="182">
        <v>593</v>
      </c>
      <c r="G8" s="182">
        <v>24</v>
      </c>
      <c r="H8" s="182">
        <v>0</v>
      </c>
      <c r="I8" s="40">
        <f aca="true" t="shared" si="0" ref="I8:I24">SUM(C8:H8)</f>
        <v>14340</v>
      </c>
      <c r="J8" s="44"/>
      <c r="K8" s="194">
        <f aca="true" t="shared" si="1" ref="K8:Q23">_xlfn.IFERROR(C8/C33-1,"")</f>
        <v>-0.186491935483871</v>
      </c>
      <c r="L8" s="194">
        <f t="shared" si="1"/>
        <v>0.15230200739039246</v>
      </c>
      <c r="M8" s="194">
        <f t="shared" si="1"/>
        <v>-0.10577547047371838</v>
      </c>
      <c r="N8" s="194">
        <f t="shared" si="1"/>
        <v>-0.10151515151515156</v>
      </c>
      <c r="O8" s="194">
        <f t="shared" si="1"/>
        <v>-0.41463414634146345</v>
      </c>
      <c r="P8" s="44">
        <f t="shared" si="1"/>
      </c>
      <c r="Q8" s="195">
        <f t="shared" si="1"/>
        <v>0.08250924737676457</v>
      </c>
    </row>
    <row r="9" spans="2:17" ht="12.75">
      <c r="B9" s="37" t="s">
        <v>204</v>
      </c>
      <c r="C9" s="182">
        <v>905</v>
      </c>
      <c r="D9" s="182">
        <v>155</v>
      </c>
      <c r="E9" s="182">
        <v>10</v>
      </c>
      <c r="F9" s="182">
        <v>359</v>
      </c>
      <c r="G9" s="182">
        <v>67</v>
      </c>
      <c r="H9" s="182">
        <v>-1496</v>
      </c>
      <c r="I9" s="40">
        <f t="shared" si="0"/>
        <v>0</v>
      </c>
      <c r="J9" s="44"/>
      <c r="K9" s="194">
        <f t="shared" si="1"/>
        <v>-0.08308004052684903</v>
      </c>
      <c r="L9" s="194">
        <f t="shared" si="1"/>
        <v>-0.2091836734693877</v>
      </c>
      <c r="M9" s="194">
        <f t="shared" si="1"/>
        <v>0</v>
      </c>
      <c r="N9" s="194">
        <f t="shared" si="1"/>
        <v>0.3914728682170543</v>
      </c>
      <c r="O9" s="194">
        <f t="shared" si="1"/>
        <v>-0.0821917808219178</v>
      </c>
      <c r="P9" s="44">
        <f t="shared" si="1"/>
        <v>-0.018372703412073532</v>
      </c>
      <c r="Q9" s="195">
        <f t="shared" si="1"/>
        <v>-1</v>
      </c>
    </row>
    <row r="10" spans="2:17" ht="13.5" thickBot="1">
      <c r="B10" s="77" t="s">
        <v>205</v>
      </c>
      <c r="C10" s="135">
        <v>1712</v>
      </c>
      <c r="D10" s="135">
        <v>11693</v>
      </c>
      <c r="E10" s="135">
        <v>1388</v>
      </c>
      <c r="F10" s="135">
        <v>952</v>
      </c>
      <c r="G10" s="135">
        <v>91</v>
      </c>
      <c r="H10" s="135">
        <v>-1496</v>
      </c>
      <c r="I10" s="78">
        <f t="shared" si="0"/>
        <v>14340</v>
      </c>
      <c r="J10" s="44"/>
      <c r="K10" s="196">
        <f t="shared" si="1"/>
        <v>-0.13491662455785747</v>
      </c>
      <c r="L10" s="196">
        <f t="shared" si="1"/>
        <v>0.14536193554706633</v>
      </c>
      <c r="M10" s="196">
        <f t="shared" si="1"/>
        <v>-0.10509348807221153</v>
      </c>
      <c r="N10" s="196">
        <f t="shared" si="1"/>
        <v>0.03703703703703698</v>
      </c>
      <c r="O10" s="196">
        <f t="shared" si="1"/>
        <v>-0.20175438596491224</v>
      </c>
      <c r="P10" s="196">
        <f t="shared" si="1"/>
        <v>-0.018372703412073532</v>
      </c>
      <c r="Q10" s="197">
        <f t="shared" si="1"/>
        <v>0.08250924737676457</v>
      </c>
    </row>
    <row r="11" spans="2:17" ht="12.75">
      <c r="B11" s="37" t="s">
        <v>78</v>
      </c>
      <c r="C11" s="182">
        <v>-278.4</v>
      </c>
      <c r="D11" s="182">
        <v>-49.55</v>
      </c>
      <c r="E11" s="182">
        <v>-235</v>
      </c>
      <c r="F11" s="182">
        <v>-204</v>
      </c>
      <c r="G11" s="182">
        <v>-14.8</v>
      </c>
      <c r="H11" s="182">
        <v>0</v>
      </c>
      <c r="I11" s="40">
        <f t="shared" si="0"/>
        <v>-781.75</v>
      </c>
      <c r="J11" s="44"/>
      <c r="K11" s="194">
        <f t="shared" si="1"/>
        <v>0.10476190476190461</v>
      </c>
      <c r="L11" s="194">
        <f t="shared" si="1"/>
        <v>0.07717391304347809</v>
      </c>
      <c r="M11" s="194">
        <f t="shared" si="1"/>
        <v>0.03982300884955747</v>
      </c>
      <c r="N11" s="194">
        <f t="shared" si="1"/>
        <v>0.6062992125984252</v>
      </c>
      <c r="O11" s="194">
        <f t="shared" si="1"/>
        <v>-0.1777777777777777</v>
      </c>
      <c r="P11" s="44">
        <f t="shared" si="1"/>
      </c>
      <c r="Q11" s="195">
        <f t="shared" si="1"/>
        <v>0.16853512705530638</v>
      </c>
    </row>
    <row r="12" spans="2:17" ht="12.75">
      <c r="B12" s="37" t="s">
        <v>206</v>
      </c>
      <c r="C12" s="182">
        <v>-107.1</v>
      </c>
      <c r="D12" s="182">
        <v>-11436.2</v>
      </c>
      <c r="E12" s="182">
        <v>-155</v>
      </c>
      <c r="F12" s="182">
        <v>-420</v>
      </c>
      <c r="G12" s="182">
        <v>-10.4</v>
      </c>
      <c r="H12" s="182">
        <v>1398.4</v>
      </c>
      <c r="I12" s="40">
        <f t="shared" si="0"/>
        <v>-10730.300000000001</v>
      </c>
      <c r="J12" s="44"/>
      <c r="K12" s="194">
        <f t="shared" si="1"/>
        <v>0.0018709073900839979</v>
      </c>
      <c r="L12" s="194">
        <f t="shared" si="1"/>
        <v>0.17026697911443578</v>
      </c>
      <c r="M12" s="194">
        <f t="shared" si="1"/>
        <v>-0.17333333333333334</v>
      </c>
      <c r="N12" s="194">
        <f t="shared" si="1"/>
        <v>0.09746537758035023</v>
      </c>
      <c r="O12" s="194">
        <f t="shared" si="1"/>
        <v>0.09473684210526323</v>
      </c>
      <c r="P12" s="194">
        <f t="shared" si="1"/>
        <v>-0.03585217870932156</v>
      </c>
      <c r="Q12" s="195">
        <f t="shared" si="1"/>
        <v>0.19113059887883677</v>
      </c>
    </row>
    <row r="13" spans="2:17" ht="12.75">
      <c r="B13" s="37" t="s">
        <v>207</v>
      </c>
      <c r="C13" s="182">
        <v>-189.9</v>
      </c>
      <c r="D13" s="182">
        <v>-80.15</v>
      </c>
      <c r="E13" s="182">
        <v>-328.7</v>
      </c>
      <c r="F13" s="182">
        <v>-54</v>
      </c>
      <c r="G13" s="182">
        <v>-60.4</v>
      </c>
      <c r="H13" s="182">
        <v>0</v>
      </c>
      <c r="I13" s="40">
        <f t="shared" si="0"/>
        <v>-713.15</v>
      </c>
      <c r="J13" s="44"/>
      <c r="K13" s="194">
        <f t="shared" si="1"/>
        <v>-0.011966701352757458</v>
      </c>
      <c r="L13" s="194">
        <f t="shared" si="1"/>
        <v>0.08899456521739157</v>
      </c>
      <c r="M13" s="194">
        <f t="shared" si="1"/>
        <v>0.11612903225806437</v>
      </c>
      <c r="N13" s="194">
        <f t="shared" si="1"/>
        <v>0.07569721115537842</v>
      </c>
      <c r="O13" s="194">
        <f t="shared" si="1"/>
        <v>0.025466893039049143</v>
      </c>
      <c r="P13" s="44">
        <f t="shared" si="1"/>
        <v>-1</v>
      </c>
      <c r="Q13" s="195">
        <f t="shared" si="1"/>
        <v>0.06551621096668159</v>
      </c>
    </row>
    <row r="14" spans="2:17" ht="12.75">
      <c r="B14" s="37" t="s">
        <v>208</v>
      </c>
      <c r="C14" s="182">
        <v>-137.3</v>
      </c>
      <c r="D14" s="182">
        <v>-180</v>
      </c>
      <c r="E14" s="182">
        <v>-48.8</v>
      </c>
      <c r="F14" s="182">
        <v>-38</v>
      </c>
      <c r="G14" s="182">
        <v>-58.2</v>
      </c>
      <c r="H14" s="182">
        <v>54.4</v>
      </c>
      <c r="I14" s="40">
        <f t="shared" si="0"/>
        <v>-407.90000000000003</v>
      </c>
      <c r="J14" s="44"/>
      <c r="K14" s="194">
        <f t="shared" si="1"/>
        <v>0.03544494720965319</v>
      </c>
      <c r="L14" s="194">
        <f t="shared" si="1"/>
        <v>0.2931034482758621</v>
      </c>
      <c r="M14" s="194">
        <f t="shared" si="1"/>
        <v>-0.2694610778443114</v>
      </c>
      <c r="N14" s="194">
        <f t="shared" si="1"/>
        <v>0.02425876010781658</v>
      </c>
      <c r="O14" s="194">
        <f t="shared" si="1"/>
        <v>-0.1339285714285714</v>
      </c>
      <c r="P14" s="194">
        <f t="shared" si="1"/>
        <v>0.06876227897838905</v>
      </c>
      <c r="Q14" s="195">
        <f t="shared" si="1"/>
        <v>0.03950050968399599</v>
      </c>
    </row>
    <row r="15" spans="2:17" ht="12.75">
      <c r="B15" s="37" t="s">
        <v>71</v>
      </c>
      <c r="C15" s="182">
        <v>-59.2</v>
      </c>
      <c r="D15" s="182">
        <v>-40.4</v>
      </c>
      <c r="E15" s="182">
        <v>-162</v>
      </c>
      <c r="F15" s="182">
        <v>0</v>
      </c>
      <c r="G15" s="182">
        <v>0</v>
      </c>
      <c r="H15" s="182">
        <v>0</v>
      </c>
      <c r="I15" s="40">
        <f t="shared" si="0"/>
        <v>-261.6</v>
      </c>
      <c r="J15" s="44"/>
      <c r="K15" s="194">
        <f t="shared" si="1"/>
        <v>-0.11904761904761907</v>
      </c>
      <c r="L15" s="194">
        <f t="shared" si="1"/>
        <v>0.23926380368098155</v>
      </c>
      <c r="M15" s="194">
        <f t="shared" si="1"/>
        <v>-0.04311872415829898</v>
      </c>
      <c r="N15" s="194">
        <f t="shared" si="1"/>
      </c>
      <c r="O15" s="194">
        <f t="shared" si="1"/>
      </c>
      <c r="P15" s="194">
        <f t="shared" si="1"/>
      </c>
      <c r="Q15" s="195">
        <f t="shared" si="1"/>
        <v>-0.028231797919762158</v>
      </c>
    </row>
    <row r="16" spans="2:17" ht="12.75">
      <c r="B16" s="37" t="s">
        <v>76</v>
      </c>
      <c r="C16" s="182">
        <v>4.1</v>
      </c>
      <c r="D16" s="182">
        <v>0</v>
      </c>
      <c r="E16" s="182">
        <v>1.35</v>
      </c>
      <c r="F16" s="182">
        <v>0</v>
      </c>
      <c r="G16" s="182">
        <v>0</v>
      </c>
      <c r="H16" s="182">
        <v>0</v>
      </c>
      <c r="I16" s="40">
        <f t="shared" si="0"/>
        <v>5.449999999999999</v>
      </c>
      <c r="J16" s="44"/>
      <c r="K16" s="194">
        <f t="shared" si="1"/>
        <v>-2.138888888888889</v>
      </c>
      <c r="L16" s="44"/>
      <c r="M16" s="44"/>
      <c r="N16" s="44"/>
      <c r="O16" s="194">
        <f t="shared" si="1"/>
      </c>
      <c r="P16" s="44">
        <f t="shared" si="1"/>
      </c>
      <c r="Q16" s="195">
        <f t="shared" si="1"/>
        <v>-2.3974358974358974</v>
      </c>
    </row>
    <row r="17" spans="2:17" ht="12.75">
      <c r="B17" s="37" t="s">
        <v>209</v>
      </c>
      <c r="C17" s="182">
        <v>120.1</v>
      </c>
      <c r="D17" s="182">
        <v>4.6</v>
      </c>
      <c r="E17" s="182">
        <v>71.8</v>
      </c>
      <c r="F17" s="182">
        <v>0</v>
      </c>
      <c r="G17" s="182">
        <v>2.2</v>
      </c>
      <c r="H17" s="182">
        <v>38.4</v>
      </c>
      <c r="I17" s="40">
        <f t="shared" si="0"/>
        <v>237.1</v>
      </c>
      <c r="J17" s="44"/>
      <c r="K17" s="194">
        <f t="shared" si="1"/>
        <v>-0.07473035439137143</v>
      </c>
      <c r="L17" s="194">
        <f t="shared" si="1"/>
        <v>-0.33333333333333337</v>
      </c>
      <c r="M17" s="194">
        <f t="shared" si="1"/>
        <v>0.2087542087542087</v>
      </c>
      <c r="N17" s="44"/>
      <c r="O17" s="44">
        <f t="shared" si="1"/>
        <v>1.4444444444444446</v>
      </c>
      <c r="P17" s="194">
        <f t="shared" si="1"/>
        <v>1.3414634146341466</v>
      </c>
      <c r="Q17" s="195">
        <f t="shared" si="1"/>
        <v>0.10742643624474546</v>
      </c>
    </row>
    <row r="18" spans="2:17" ht="12.75">
      <c r="B18" s="37" t="s">
        <v>210</v>
      </c>
      <c r="C18" s="182">
        <v>-45.6</v>
      </c>
      <c r="D18" s="182">
        <v>-31.9</v>
      </c>
      <c r="E18" s="182">
        <v>-186.6</v>
      </c>
      <c r="F18" s="182">
        <v>-39</v>
      </c>
      <c r="G18" s="182">
        <v>-13.6</v>
      </c>
      <c r="H18" s="182">
        <v>11.4</v>
      </c>
      <c r="I18" s="40">
        <f t="shared" si="0"/>
        <v>-305.30000000000007</v>
      </c>
      <c r="J18" s="44"/>
      <c r="K18" s="194">
        <f t="shared" si="1"/>
        <v>-0.7984084880636605</v>
      </c>
      <c r="L18" s="194">
        <f t="shared" si="1"/>
        <v>0.7058823529411764</v>
      </c>
      <c r="M18" s="194">
        <f t="shared" si="1"/>
        <v>0.44988344988344986</v>
      </c>
      <c r="N18" s="194">
        <f t="shared" si="1"/>
        <v>-0.18918918918918926</v>
      </c>
      <c r="O18" s="194">
        <f t="shared" si="1"/>
        <v>-0.6211699164345403</v>
      </c>
      <c r="P18" s="194">
        <f t="shared" si="1"/>
        <v>-0.16788321167883202</v>
      </c>
      <c r="Q18" s="195">
        <f t="shared" si="1"/>
        <v>-0.31238738738738725</v>
      </c>
    </row>
    <row r="19" spans="2:17" ht="13.5" thickBot="1">
      <c r="B19" s="77" t="s">
        <v>211</v>
      </c>
      <c r="C19" s="135">
        <v>-693</v>
      </c>
      <c r="D19" s="135">
        <v>-11814</v>
      </c>
      <c r="E19" s="135">
        <v>-1043</v>
      </c>
      <c r="F19" s="135">
        <v>-755</v>
      </c>
      <c r="G19" s="135">
        <v>-155</v>
      </c>
      <c r="H19" s="135">
        <v>1503</v>
      </c>
      <c r="I19" s="78">
        <f t="shared" si="0"/>
        <v>-12957</v>
      </c>
      <c r="J19" s="44"/>
      <c r="K19" s="196">
        <f t="shared" si="1"/>
        <v>-0.18566392479435956</v>
      </c>
      <c r="L19" s="196">
        <f t="shared" si="1"/>
        <v>0.17253563063241883</v>
      </c>
      <c r="M19" s="196">
        <f t="shared" si="1"/>
        <v>0.02890401499457429</v>
      </c>
      <c r="N19" s="196">
        <f t="shared" si="1"/>
        <v>0.17181437218686946</v>
      </c>
      <c r="O19" s="196">
        <f t="shared" si="1"/>
        <v>-0.17815482502651125</v>
      </c>
      <c r="P19" s="196">
        <f t="shared" si="1"/>
        <v>-0.018609206660137212</v>
      </c>
      <c r="Q19" s="197">
        <f t="shared" si="1"/>
        <v>0.15253242247958587</v>
      </c>
    </row>
    <row r="20" spans="2:17" ht="13.5" thickBot="1">
      <c r="B20" s="77" t="s">
        <v>77</v>
      </c>
      <c r="C20" s="135">
        <v>1297</v>
      </c>
      <c r="D20" s="135">
        <v>-71</v>
      </c>
      <c r="E20" s="135">
        <v>580</v>
      </c>
      <c r="F20" s="135">
        <v>401</v>
      </c>
      <c r="G20" s="135">
        <v>-49</v>
      </c>
      <c r="H20" s="135">
        <v>7</v>
      </c>
      <c r="I20" s="78">
        <f t="shared" si="0"/>
        <v>2165</v>
      </c>
      <c r="J20" s="44"/>
      <c r="K20" s="198">
        <f t="shared" si="1"/>
        <v>-0.06014492753623191</v>
      </c>
      <c r="L20" s="198">
        <f t="shared" si="1"/>
        <v>-1.3966480446927374</v>
      </c>
      <c r="M20" s="198">
        <f t="shared" si="1"/>
        <v>-0.23984272608125823</v>
      </c>
      <c r="N20" s="198">
        <f t="shared" si="1"/>
        <v>0</v>
      </c>
      <c r="O20" s="198">
        <f t="shared" si="1"/>
        <v>-0.14035087719298245</v>
      </c>
      <c r="P20" s="198">
        <f t="shared" si="1"/>
        <v>-0.125</v>
      </c>
      <c r="Q20" s="199">
        <f t="shared" si="1"/>
        <v>-0.19035153328347043</v>
      </c>
    </row>
    <row r="21" spans="2:17" ht="13.5" thickBot="1">
      <c r="B21" s="77" t="s">
        <v>79</v>
      </c>
      <c r="C21" s="135">
        <v>1019</v>
      </c>
      <c r="D21" s="135">
        <v>-121</v>
      </c>
      <c r="E21" s="135">
        <v>345</v>
      </c>
      <c r="F21" s="135">
        <v>197</v>
      </c>
      <c r="G21" s="135">
        <v>-64</v>
      </c>
      <c r="H21" s="135">
        <v>7</v>
      </c>
      <c r="I21" s="78">
        <f t="shared" si="0"/>
        <v>1383</v>
      </c>
      <c r="J21" s="44"/>
      <c r="K21" s="198">
        <f t="shared" si="1"/>
        <v>-0.09663120567375882</v>
      </c>
      <c r="L21" s="198">
        <f t="shared" si="1"/>
        <v>-1.9097744360902256</v>
      </c>
      <c r="M21" s="198">
        <f t="shared" si="1"/>
        <v>-0.35754189944134074</v>
      </c>
      <c r="N21" s="198">
        <f t="shared" si="1"/>
        <v>-0.281021897810219</v>
      </c>
      <c r="O21" s="198">
        <f t="shared" si="1"/>
        <v>-0.1466666666666666</v>
      </c>
      <c r="P21" s="198">
        <f t="shared" si="1"/>
        <v>-0.125</v>
      </c>
      <c r="Q21" s="199">
        <f t="shared" si="1"/>
        <v>-0.3102244389027431</v>
      </c>
    </row>
    <row r="22" spans="2:17" ht="12.75">
      <c r="B22" s="37" t="s">
        <v>212</v>
      </c>
      <c r="C22" s="182">
        <v>9</v>
      </c>
      <c r="D22" s="182">
        <v>0</v>
      </c>
      <c r="E22" s="182">
        <v>0</v>
      </c>
      <c r="F22" s="182">
        <v>0</v>
      </c>
      <c r="G22" s="44">
        <v>3</v>
      </c>
      <c r="H22" s="182"/>
      <c r="I22" s="40">
        <f t="shared" si="0"/>
        <v>12</v>
      </c>
      <c r="J22" s="44"/>
      <c r="K22" s="194">
        <f t="shared" si="1"/>
        <v>-0.6785714285714286</v>
      </c>
      <c r="L22" s="200">
        <f t="shared" si="1"/>
      </c>
      <c r="M22" s="200">
        <f t="shared" si="1"/>
      </c>
      <c r="N22" s="200">
        <f t="shared" si="1"/>
      </c>
      <c r="O22" s="200">
        <f t="shared" si="1"/>
      </c>
      <c r="P22" s="200">
        <f t="shared" si="1"/>
        <v>-1</v>
      </c>
      <c r="Q22" s="195">
        <f t="shared" si="1"/>
        <v>-0.8153846153846154</v>
      </c>
    </row>
    <row r="23" spans="2:17" ht="12.75">
      <c r="B23" s="37" t="s">
        <v>213</v>
      </c>
      <c r="C23" s="182">
        <v>-322</v>
      </c>
      <c r="D23" s="182">
        <v>-21</v>
      </c>
      <c r="E23" s="182">
        <v>-476</v>
      </c>
      <c r="F23" s="182">
        <v>-307</v>
      </c>
      <c r="G23" s="44">
        <v>-46</v>
      </c>
      <c r="H23" s="182">
        <v>-161</v>
      </c>
      <c r="I23" s="40">
        <f t="shared" si="0"/>
        <v>-1333</v>
      </c>
      <c r="J23" s="44"/>
      <c r="K23" s="194">
        <f t="shared" si="1"/>
        <v>0.07692307692307687</v>
      </c>
      <c r="L23" s="194">
        <f t="shared" si="1"/>
        <v>1.3333333333333335</v>
      </c>
      <c r="M23" s="194">
        <f t="shared" si="1"/>
        <v>0.00421940928270037</v>
      </c>
      <c r="N23" s="194">
        <f t="shared" si="1"/>
        <v>1.3984375</v>
      </c>
      <c r="O23" s="194">
        <f t="shared" si="1"/>
        <v>2.066666666666667</v>
      </c>
      <c r="P23" s="200">
        <f t="shared" si="1"/>
        <v>-81.5</v>
      </c>
      <c r="Q23" s="195">
        <f t="shared" si="1"/>
        <v>0.4442036836403034</v>
      </c>
    </row>
    <row r="24" spans="2:17" ht="12.75">
      <c r="B24" s="37"/>
      <c r="C24" s="182"/>
      <c r="D24" s="182"/>
      <c r="E24" s="182"/>
      <c r="F24" s="182"/>
      <c r="G24" s="44"/>
      <c r="H24" s="182"/>
      <c r="I24" s="40">
        <f t="shared" si="0"/>
        <v>0</v>
      </c>
      <c r="J24" s="44"/>
      <c r="K24" s="44">
        <f aca="true" t="shared" si="2" ref="K24:Q25">_xlfn.IFERROR(C24/C49-1,"")</f>
      </c>
      <c r="L24" s="44">
        <f t="shared" si="2"/>
      </c>
      <c r="M24" s="44">
        <f t="shared" si="2"/>
      </c>
      <c r="N24" s="44">
        <f t="shared" si="2"/>
      </c>
      <c r="O24" s="44">
        <f t="shared" si="2"/>
      </c>
      <c r="P24" s="46">
        <f t="shared" si="2"/>
      </c>
      <c r="Q24" s="40">
        <f t="shared" si="2"/>
      </c>
    </row>
    <row r="25" spans="2:17" ht="12.75">
      <c r="B25" s="167" t="s">
        <v>214</v>
      </c>
      <c r="C25" s="182">
        <v>6758</v>
      </c>
      <c r="D25" s="182">
        <v>3078</v>
      </c>
      <c r="E25" s="182">
        <v>11711</v>
      </c>
      <c r="F25" s="182">
        <v>1839</v>
      </c>
      <c r="G25" s="44">
        <v>1594</v>
      </c>
      <c r="H25" s="182">
        <v>0</v>
      </c>
      <c r="I25" s="40">
        <f>SUM(C25:H25)</f>
        <v>24980</v>
      </c>
      <c r="J25" s="44"/>
      <c r="K25" s="194">
        <f t="shared" si="2"/>
        <v>-0.02228009259259256</v>
      </c>
      <c r="L25" s="194">
        <f t="shared" si="2"/>
        <v>0.03150134048257369</v>
      </c>
      <c r="M25" s="194">
        <f t="shared" si="2"/>
        <v>0.04283170080142473</v>
      </c>
      <c r="N25" s="194">
        <f t="shared" si="2"/>
        <v>0.02909904868494695</v>
      </c>
      <c r="O25" s="194">
        <f t="shared" si="2"/>
        <v>-0.11933701657458562</v>
      </c>
      <c r="P25" s="200">
        <f t="shared" si="2"/>
      </c>
      <c r="Q25" s="195">
        <f t="shared" si="2"/>
        <v>0.010395178578651354</v>
      </c>
    </row>
    <row r="26" spans="2:17" ht="12.75">
      <c r="B26" s="169"/>
      <c r="C26" s="44"/>
      <c r="D26" s="44"/>
      <c r="E26" s="44"/>
      <c r="F26" s="44"/>
      <c r="G26" s="44"/>
      <c r="H26" s="44"/>
      <c r="I26" s="67"/>
      <c r="J26" s="48"/>
      <c r="K26" s="44"/>
      <c r="L26" s="44"/>
      <c r="M26" s="44"/>
      <c r="N26" s="44"/>
      <c r="O26" s="44"/>
      <c r="P26" s="44"/>
      <c r="Q26" s="40"/>
    </row>
    <row r="27" spans="2:17" ht="12.75">
      <c r="B27" s="168" t="s">
        <v>215</v>
      </c>
      <c r="E27" s="1"/>
      <c r="F27" s="1"/>
      <c r="K27" s="44"/>
      <c r="L27" s="44"/>
      <c r="M27" s="44"/>
      <c r="N27" s="44"/>
      <c r="O27" s="44"/>
      <c r="P27" s="44"/>
      <c r="Q27" s="40"/>
    </row>
    <row r="28" spans="2:17" ht="12.75">
      <c r="B28" s="168"/>
      <c r="E28" s="1"/>
      <c r="F28" s="1"/>
      <c r="K28" s="44"/>
      <c r="L28" s="44"/>
      <c r="M28" s="44"/>
      <c r="N28" s="44"/>
      <c r="O28" s="44"/>
      <c r="P28" s="44"/>
      <c r="Q28" s="40"/>
    </row>
    <row r="29" spans="2:22" ht="75.75" customHeight="1">
      <c r="B29" s="72" t="s">
        <v>282</v>
      </c>
      <c r="C29" s="134" t="s">
        <v>55</v>
      </c>
      <c r="D29" s="134" t="s">
        <v>56</v>
      </c>
      <c r="E29" s="134" t="s">
        <v>57</v>
      </c>
      <c r="F29" s="134" t="s">
        <v>58</v>
      </c>
      <c r="G29" s="220" t="s">
        <v>59</v>
      </c>
      <c r="H29" s="220" t="s">
        <v>64</v>
      </c>
      <c r="I29" s="107" t="s">
        <v>65</v>
      </c>
      <c r="J29" s="75" t="s">
        <v>275</v>
      </c>
      <c r="K29" s="134" t="s">
        <v>55</v>
      </c>
      <c r="L29" s="134" t="s">
        <v>56</v>
      </c>
      <c r="M29" s="134" t="s">
        <v>57</v>
      </c>
      <c r="N29" s="134" t="s">
        <v>58</v>
      </c>
      <c r="O29" s="220" t="s">
        <v>59</v>
      </c>
      <c r="P29" s="220" t="s">
        <v>64</v>
      </c>
      <c r="Q29" s="107" t="s">
        <v>65</v>
      </c>
      <c r="R29" s="3"/>
      <c r="S29" s="3"/>
      <c r="T29" s="3"/>
      <c r="U29" s="3"/>
      <c r="V29" s="3"/>
    </row>
    <row r="30" spans="2:22" ht="12" customHeight="1">
      <c r="B30" s="70"/>
      <c r="C30" s="221" t="s">
        <v>44</v>
      </c>
      <c r="D30" s="221" t="s">
        <v>44</v>
      </c>
      <c r="E30" s="221" t="s">
        <v>44</v>
      </c>
      <c r="F30" s="221" t="s">
        <v>44</v>
      </c>
      <c r="G30" s="221" t="s">
        <v>44</v>
      </c>
      <c r="H30" s="221" t="s">
        <v>44</v>
      </c>
      <c r="I30" s="107" t="s">
        <v>44</v>
      </c>
      <c r="J30" s="43"/>
      <c r="K30" s="221" t="s">
        <v>44</v>
      </c>
      <c r="L30" s="221" t="s">
        <v>44</v>
      </c>
      <c r="M30" s="221" t="s">
        <v>44</v>
      </c>
      <c r="N30" s="221" t="s">
        <v>44</v>
      </c>
      <c r="O30" s="221" t="s">
        <v>44</v>
      </c>
      <c r="P30" s="221" t="s">
        <v>44</v>
      </c>
      <c r="Q30" s="107" t="s">
        <v>44</v>
      </c>
      <c r="R30" s="3"/>
      <c r="S30" s="3"/>
      <c r="T30" s="3"/>
      <c r="U30" s="3"/>
      <c r="V30" s="3"/>
    </row>
    <row r="31" spans="2:22" ht="12" customHeight="1" thickBot="1">
      <c r="B31" s="108"/>
      <c r="C31" s="111"/>
      <c r="D31" s="111"/>
      <c r="E31" s="111"/>
      <c r="F31" s="111"/>
      <c r="G31" s="111"/>
      <c r="H31" s="111"/>
      <c r="I31" s="129"/>
      <c r="J31" s="43"/>
      <c r="K31" s="111"/>
      <c r="L31" s="111"/>
      <c r="M31" s="111"/>
      <c r="N31" s="111"/>
      <c r="O31" s="111"/>
      <c r="P31" s="111"/>
      <c r="Q31" s="109"/>
      <c r="R31" s="3"/>
      <c r="S31" s="3"/>
      <c r="T31" s="3"/>
      <c r="U31" s="3"/>
      <c r="V31" s="3"/>
    </row>
    <row r="32" spans="2:17" ht="12.75">
      <c r="B32" s="83" t="s">
        <v>202</v>
      </c>
      <c r="C32" s="44"/>
      <c r="D32" s="44"/>
      <c r="E32" s="44"/>
      <c r="F32" s="44"/>
      <c r="G32" s="44"/>
      <c r="H32" s="182"/>
      <c r="I32" s="130"/>
      <c r="J32" s="44"/>
      <c r="K32" s="44">
        <f>_xlfn.IFERROR(B32/#REF!-1,"")</f>
      </c>
      <c r="L32" s="44">
        <f>_xlfn.IFERROR(C32/#REF!-1,"")</f>
      </c>
      <c r="M32" s="44">
        <f>_xlfn.IFERROR(D32/#REF!-1,"")</f>
      </c>
      <c r="N32" s="44">
        <f>_xlfn.IFERROR(E32/#REF!-1,"")</f>
      </c>
      <c r="O32" s="44">
        <f>_xlfn.IFERROR(F32/#REF!-1,"")</f>
      </c>
      <c r="P32" s="44">
        <f>_xlfn.IFERROR(G32/#REF!-1,"")</f>
      </c>
      <c r="Q32" s="40"/>
    </row>
    <row r="33" spans="2:17" ht="12.75">
      <c r="B33" s="37" t="s">
        <v>203</v>
      </c>
      <c r="C33" s="44">
        <v>992</v>
      </c>
      <c r="D33" s="44">
        <v>10013</v>
      </c>
      <c r="E33" s="44">
        <v>1541</v>
      </c>
      <c r="F33" s="44">
        <v>660</v>
      </c>
      <c r="G33" s="44">
        <v>41</v>
      </c>
      <c r="H33" s="44">
        <v>0</v>
      </c>
      <c r="I33" s="40">
        <v>13247</v>
      </c>
      <c r="J33" s="44"/>
      <c r="K33" s="98">
        <f aca="true" t="shared" si="3" ref="K33:Q48">C8-C33</f>
        <v>-185</v>
      </c>
      <c r="L33" s="98">
        <f t="shared" si="3"/>
        <v>1525</v>
      </c>
      <c r="M33" s="98">
        <f t="shared" si="3"/>
        <v>-163</v>
      </c>
      <c r="N33" s="98">
        <f t="shared" si="3"/>
        <v>-67</v>
      </c>
      <c r="O33" s="98">
        <f t="shared" si="3"/>
        <v>-17</v>
      </c>
      <c r="P33" s="98">
        <f t="shared" si="3"/>
        <v>0</v>
      </c>
      <c r="Q33" s="99">
        <f t="shared" si="3"/>
        <v>1093</v>
      </c>
    </row>
    <row r="34" spans="2:17" ht="12.75">
      <c r="B34" s="37" t="s">
        <v>204</v>
      </c>
      <c r="C34" s="44">
        <v>987</v>
      </c>
      <c r="D34" s="44">
        <v>196</v>
      </c>
      <c r="E34" s="44">
        <v>10</v>
      </c>
      <c r="F34" s="44">
        <v>258</v>
      </c>
      <c r="G34" s="44">
        <v>73</v>
      </c>
      <c r="H34" s="44">
        <v>-1524</v>
      </c>
      <c r="I34" s="40">
        <v>1524</v>
      </c>
      <c r="J34" s="44"/>
      <c r="K34" s="98">
        <f t="shared" si="3"/>
        <v>-82</v>
      </c>
      <c r="L34" s="98">
        <f t="shared" si="3"/>
        <v>-41</v>
      </c>
      <c r="M34" s="98">
        <f t="shared" si="3"/>
        <v>0</v>
      </c>
      <c r="N34" s="98">
        <f t="shared" si="3"/>
        <v>101</v>
      </c>
      <c r="O34" s="98">
        <f t="shared" si="3"/>
        <v>-6</v>
      </c>
      <c r="P34" s="98">
        <f t="shared" si="3"/>
        <v>28</v>
      </c>
      <c r="Q34" s="99">
        <f t="shared" si="3"/>
        <v>-1524</v>
      </c>
    </row>
    <row r="35" spans="2:17" ht="13.5" thickBot="1">
      <c r="B35" s="77" t="s">
        <v>205</v>
      </c>
      <c r="C35" s="80">
        <v>1979</v>
      </c>
      <c r="D35" s="80">
        <v>10209</v>
      </c>
      <c r="E35" s="80">
        <v>1551</v>
      </c>
      <c r="F35" s="80">
        <v>918</v>
      </c>
      <c r="G35" s="80">
        <v>114</v>
      </c>
      <c r="H35" s="80">
        <v>-1524</v>
      </c>
      <c r="I35" s="78">
        <v>13247</v>
      </c>
      <c r="J35" s="44"/>
      <c r="K35" s="215">
        <f t="shared" si="3"/>
        <v>-267</v>
      </c>
      <c r="L35" s="215">
        <f t="shared" si="3"/>
        <v>1484</v>
      </c>
      <c r="M35" s="215">
        <f t="shared" si="3"/>
        <v>-163</v>
      </c>
      <c r="N35" s="215">
        <f t="shared" si="3"/>
        <v>34</v>
      </c>
      <c r="O35" s="215">
        <f t="shared" si="3"/>
        <v>-23</v>
      </c>
      <c r="P35" s="215">
        <f t="shared" si="3"/>
        <v>28</v>
      </c>
      <c r="Q35" s="216">
        <f t="shared" si="3"/>
        <v>1093</v>
      </c>
    </row>
    <row r="36" spans="2:17" ht="12.75">
      <c r="B36" s="37" t="s">
        <v>78</v>
      </c>
      <c r="C36" s="44">
        <v>-252</v>
      </c>
      <c r="D36" s="44">
        <v>-46</v>
      </c>
      <c r="E36" s="44">
        <v>-226</v>
      </c>
      <c r="F36" s="44">
        <v>-127</v>
      </c>
      <c r="G36" s="44">
        <v>-18</v>
      </c>
      <c r="H36" s="44">
        <v>0</v>
      </c>
      <c r="I36" s="40">
        <v>-669</v>
      </c>
      <c r="J36" s="44"/>
      <c r="K36" s="98">
        <f t="shared" si="3"/>
        <v>-26.399999999999977</v>
      </c>
      <c r="L36" s="98">
        <f t="shared" si="3"/>
        <v>-3.549999999999997</v>
      </c>
      <c r="M36" s="98">
        <f t="shared" si="3"/>
        <v>-9</v>
      </c>
      <c r="N36" s="98">
        <f t="shared" si="3"/>
        <v>-77</v>
      </c>
      <c r="O36" s="98">
        <f t="shared" si="3"/>
        <v>3.1999999999999993</v>
      </c>
      <c r="P36" s="98">
        <f t="shared" si="3"/>
        <v>0</v>
      </c>
      <c r="Q36" s="99">
        <f t="shared" si="3"/>
        <v>-112.75</v>
      </c>
    </row>
    <row r="37" spans="2:17" ht="12.75">
      <c r="B37" s="37" t="s">
        <v>206</v>
      </c>
      <c r="C37" s="44">
        <v>-106.9</v>
      </c>
      <c r="D37" s="44">
        <v>-9772.3</v>
      </c>
      <c r="E37" s="44">
        <v>-187.5</v>
      </c>
      <c r="F37" s="44">
        <v>-382.7</v>
      </c>
      <c r="G37" s="44">
        <v>-9.5</v>
      </c>
      <c r="H37" s="44">
        <v>1450.4</v>
      </c>
      <c r="I37" s="40">
        <v>-9008.5</v>
      </c>
      <c r="J37" s="44"/>
      <c r="K37" s="98">
        <f t="shared" si="3"/>
        <v>-0.19999999999998863</v>
      </c>
      <c r="L37" s="98">
        <f t="shared" si="3"/>
        <v>-1663.9000000000015</v>
      </c>
      <c r="M37" s="98">
        <f t="shared" si="3"/>
        <v>32.5</v>
      </c>
      <c r="N37" s="98">
        <f t="shared" si="3"/>
        <v>-37.30000000000001</v>
      </c>
      <c r="O37" s="98">
        <f t="shared" si="3"/>
        <v>-0.9000000000000004</v>
      </c>
      <c r="P37" s="98">
        <f t="shared" si="3"/>
        <v>-52</v>
      </c>
      <c r="Q37" s="99">
        <f t="shared" si="3"/>
        <v>-1721.800000000001</v>
      </c>
    </row>
    <row r="38" spans="2:17" ht="12.75">
      <c r="B38" s="37" t="s">
        <v>207</v>
      </c>
      <c r="C38" s="44">
        <v>-192.2</v>
      </c>
      <c r="D38" s="44">
        <v>-73.6</v>
      </c>
      <c r="E38" s="44">
        <v>-294.5</v>
      </c>
      <c r="F38" s="44">
        <v>-50.2</v>
      </c>
      <c r="G38" s="44">
        <v>-58.9</v>
      </c>
      <c r="H38" s="44">
        <v>0.1</v>
      </c>
      <c r="I38" s="40">
        <v>-669.3</v>
      </c>
      <c r="J38" s="44"/>
      <c r="K38" s="98">
        <f t="shared" si="3"/>
        <v>2.299999999999983</v>
      </c>
      <c r="L38" s="98">
        <f t="shared" si="3"/>
        <v>-6.550000000000011</v>
      </c>
      <c r="M38" s="98">
        <f t="shared" si="3"/>
        <v>-34.19999999999999</v>
      </c>
      <c r="N38" s="98">
        <f t="shared" si="3"/>
        <v>-3.799999999999997</v>
      </c>
      <c r="O38" s="98">
        <f t="shared" si="3"/>
        <v>-1.5</v>
      </c>
      <c r="P38" s="98">
        <f t="shared" si="3"/>
        <v>-0.1</v>
      </c>
      <c r="Q38" s="99">
        <f t="shared" si="3"/>
        <v>-43.85000000000002</v>
      </c>
    </row>
    <row r="39" spans="2:17" ht="12.75">
      <c r="B39" s="37" t="s">
        <v>208</v>
      </c>
      <c r="C39" s="44">
        <v>-132.6</v>
      </c>
      <c r="D39" s="44">
        <v>-139.2</v>
      </c>
      <c r="E39" s="44">
        <v>-66.8</v>
      </c>
      <c r="F39" s="44">
        <v>-37.1</v>
      </c>
      <c r="G39" s="44">
        <v>-67.2</v>
      </c>
      <c r="H39" s="44">
        <v>50.9</v>
      </c>
      <c r="I39" s="40">
        <v>-392.4</v>
      </c>
      <c r="J39" s="44"/>
      <c r="K39" s="98">
        <f t="shared" si="3"/>
        <v>-4.700000000000017</v>
      </c>
      <c r="L39" s="98">
        <f t="shared" si="3"/>
        <v>-40.80000000000001</v>
      </c>
      <c r="M39" s="98">
        <f t="shared" si="3"/>
        <v>18</v>
      </c>
      <c r="N39" s="98">
        <f t="shared" si="3"/>
        <v>-0.8999999999999986</v>
      </c>
      <c r="O39" s="98">
        <f t="shared" si="3"/>
        <v>9</v>
      </c>
      <c r="P39" s="98">
        <f t="shared" si="3"/>
        <v>3.5</v>
      </c>
      <c r="Q39" s="99">
        <f t="shared" si="3"/>
        <v>-15.500000000000057</v>
      </c>
    </row>
    <row r="40" spans="2:17" ht="12.75">
      <c r="B40" s="37" t="s">
        <v>71</v>
      </c>
      <c r="C40" s="44">
        <v>-67.2</v>
      </c>
      <c r="D40" s="44">
        <v>-32.6</v>
      </c>
      <c r="E40" s="44">
        <v>-169.3</v>
      </c>
      <c r="F40" s="44">
        <v>0</v>
      </c>
      <c r="G40" s="44">
        <v>0</v>
      </c>
      <c r="H40" s="44">
        <v>0</v>
      </c>
      <c r="I40" s="40">
        <v>-269.2</v>
      </c>
      <c r="J40" s="44"/>
      <c r="K40" s="98">
        <f t="shared" si="3"/>
        <v>8</v>
      </c>
      <c r="L40" s="98">
        <f t="shared" si="3"/>
        <v>-7.799999999999997</v>
      </c>
      <c r="M40" s="98">
        <f t="shared" si="3"/>
        <v>7.300000000000011</v>
      </c>
      <c r="N40" s="98">
        <f t="shared" si="3"/>
        <v>0</v>
      </c>
      <c r="O40" s="98">
        <f t="shared" si="3"/>
        <v>0</v>
      </c>
      <c r="P40" s="98">
        <f t="shared" si="3"/>
        <v>0</v>
      </c>
      <c r="Q40" s="99">
        <f t="shared" si="3"/>
        <v>7.599999999999966</v>
      </c>
    </row>
    <row r="41" spans="2:17" ht="12.75">
      <c r="B41" s="37" t="s">
        <v>76</v>
      </c>
      <c r="C41" s="44">
        <v>-3.6</v>
      </c>
      <c r="D41" s="46">
        <v>0</v>
      </c>
      <c r="E41" s="44">
        <v>-0.3</v>
      </c>
      <c r="F41" s="44">
        <v>0</v>
      </c>
      <c r="G41" s="44">
        <v>0</v>
      </c>
      <c r="H41" s="44">
        <v>0</v>
      </c>
      <c r="I41" s="40">
        <v>-3.9</v>
      </c>
      <c r="J41" s="44"/>
      <c r="K41" s="98">
        <f t="shared" si="3"/>
        <v>7.699999999999999</v>
      </c>
      <c r="L41" s="98">
        <f t="shared" si="3"/>
        <v>0</v>
      </c>
      <c r="M41" s="98">
        <f t="shared" si="3"/>
        <v>1.6500000000000001</v>
      </c>
      <c r="N41" s="98">
        <f t="shared" si="3"/>
        <v>0</v>
      </c>
      <c r="O41" s="98">
        <f t="shared" si="3"/>
        <v>0</v>
      </c>
      <c r="P41" s="98">
        <f t="shared" si="3"/>
        <v>0</v>
      </c>
      <c r="Q41" s="99">
        <f t="shared" si="3"/>
        <v>9.35</v>
      </c>
    </row>
    <row r="42" spans="2:17" ht="12.75">
      <c r="B42" s="37" t="s">
        <v>209</v>
      </c>
      <c r="C42" s="44">
        <v>129.8</v>
      </c>
      <c r="D42" s="44">
        <v>6.9</v>
      </c>
      <c r="E42" s="44">
        <v>59.4</v>
      </c>
      <c r="F42" s="44">
        <v>0.8</v>
      </c>
      <c r="G42" s="44">
        <v>0.9</v>
      </c>
      <c r="H42" s="44">
        <v>16.4</v>
      </c>
      <c r="I42" s="40">
        <v>214.1</v>
      </c>
      <c r="J42" s="44"/>
      <c r="K42" s="98">
        <f t="shared" si="3"/>
        <v>-9.700000000000017</v>
      </c>
      <c r="L42" s="98">
        <f t="shared" si="3"/>
        <v>-2.3000000000000007</v>
      </c>
      <c r="M42" s="98">
        <f t="shared" si="3"/>
        <v>12.399999999999999</v>
      </c>
      <c r="N42" s="98">
        <f t="shared" si="3"/>
        <v>-0.8</v>
      </c>
      <c r="O42" s="98">
        <f t="shared" si="3"/>
        <v>1.3000000000000003</v>
      </c>
      <c r="P42" s="98">
        <f t="shared" si="3"/>
        <v>22</v>
      </c>
      <c r="Q42" s="99">
        <f t="shared" si="3"/>
        <v>23</v>
      </c>
    </row>
    <row r="43" spans="2:17" ht="12.75">
      <c r="B43" s="37" t="s">
        <v>210</v>
      </c>
      <c r="C43" s="44">
        <v>-226.2</v>
      </c>
      <c r="D43" s="44">
        <v>-18.7</v>
      </c>
      <c r="E43" s="44">
        <v>-128.7</v>
      </c>
      <c r="F43" s="44">
        <v>-48.1</v>
      </c>
      <c r="G43" s="44">
        <v>-35.9</v>
      </c>
      <c r="H43" s="44">
        <v>13.7</v>
      </c>
      <c r="I43" s="40">
        <v>-444</v>
      </c>
      <c r="J43" s="44"/>
      <c r="K43" s="98">
        <f t="shared" si="3"/>
        <v>180.6</v>
      </c>
      <c r="L43" s="98">
        <f t="shared" si="3"/>
        <v>-13.2</v>
      </c>
      <c r="M43" s="98">
        <f t="shared" si="3"/>
        <v>-57.900000000000006</v>
      </c>
      <c r="N43" s="98">
        <f t="shared" si="3"/>
        <v>9.100000000000001</v>
      </c>
      <c r="O43" s="98">
        <f t="shared" si="3"/>
        <v>22.299999999999997</v>
      </c>
      <c r="P43" s="98">
        <f t="shared" si="3"/>
        <v>-2.299999999999999</v>
      </c>
      <c r="Q43" s="99">
        <f t="shared" si="3"/>
        <v>138.69999999999993</v>
      </c>
    </row>
    <row r="44" spans="2:17" ht="13.5" thickBot="1">
      <c r="B44" s="77" t="s">
        <v>211</v>
      </c>
      <c r="C44" s="80">
        <v>-851</v>
      </c>
      <c r="D44" s="80">
        <v>-10075.6</v>
      </c>
      <c r="E44" s="80">
        <v>-1013.7</v>
      </c>
      <c r="F44" s="80">
        <v>-644.3</v>
      </c>
      <c r="G44" s="80">
        <v>-188.60000000000002</v>
      </c>
      <c r="H44" s="80">
        <v>1531.5000000000002</v>
      </c>
      <c r="I44" s="78">
        <v>-11242.2</v>
      </c>
      <c r="J44" s="44"/>
      <c r="K44" s="215">
        <f t="shared" si="3"/>
        <v>158</v>
      </c>
      <c r="L44" s="215">
        <f t="shared" si="3"/>
        <v>-1738.3999999999996</v>
      </c>
      <c r="M44" s="215">
        <f t="shared" si="3"/>
        <v>-29.299999999999955</v>
      </c>
      <c r="N44" s="215">
        <f t="shared" si="3"/>
        <v>-110.70000000000005</v>
      </c>
      <c r="O44" s="215">
        <f t="shared" si="3"/>
        <v>33.60000000000002</v>
      </c>
      <c r="P44" s="215">
        <f t="shared" si="3"/>
        <v>-28.500000000000227</v>
      </c>
      <c r="Q44" s="216">
        <f t="shared" si="3"/>
        <v>-1714.7999999999993</v>
      </c>
    </row>
    <row r="45" spans="2:17" ht="13.5" thickBot="1">
      <c r="B45" s="77" t="s">
        <v>77</v>
      </c>
      <c r="C45" s="80">
        <v>1380</v>
      </c>
      <c r="D45" s="80">
        <v>179</v>
      </c>
      <c r="E45" s="80">
        <v>763</v>
      </c>
      <c r="F45" s="80">
        <v>401</v>
      </c>
      <c r="G45" s="80">
        <v>-57</v>
      </c>
      <c r="H45" s="80">
        <v>8</v>
      </c>
      <c r="I45" s="78">
        <v>2674</v>
      </c>
      <c r="J45" s="44"/>
      <c r="K45" s="217">
        <f t="shared" si="3"/>
        <v>-83</v>
      </c>
      <c r="L45" s="217">
        <f t="shared" si="3"/>
        <v>-250</v>
      </c>
      <c r="M45" s="217">
        <f t="shared" si="3"/>
        <v>-183</v>
      </c>
      <c r="N45" s="217">
        <f t="shared" si="3"/>
        <v>0</v>
      </c>
      <c r="O45" s="217">
        <f t="shared" si="3"/>
        <v>8</v>
      </c>
      <c r="P45" s="217">
        <f t="shared" si="3"/>
        <v>-1</v>
      </c>
      <c r="Q45" s="218">
        <f t="shared" si="3"/>
        <v>-509</v>
      </c>
    </row>
    <row r="46" spans="2:17" ht="13.5" thickBot="1">
      <c r="B46" s="77" t="s">
        <v>79</v>
      </c>
      <c r="C46" s="80">
        <v>1128</v>
      </c>
      <c r="D46" s="80">
        <v>133</v>
      </c>
      <c r="E46" s="80">
        <v>537</v>
      </c>
      <c r="F46" s="80">
        <v>274</v>
      </c>
      <c r="G46" s="80">
        <v>-75</v>
      </c>
      <c r="H46" s="80">
        <v>8</v>
      </c>
      <c r="I46" s="78">
        <v>2005</v>
      </c>
      <c r="J46" s="44"/>
      <c r="K46" s="217">
        <f t="shared" si="3"/>
        <v>-109</v>
      </c>
      <c r="L46" s="217">
        <f t="shared" si="3"/>
        <v>-254</v>
      </c>
      <c r="M46" s="217">
        <f t="shared" si="3"/>
        <v>-192</v>
      </c>
      <c r="N46" s="217">
        <f t="shared" si="3"/>
        <v>-77</v>
      </c>
      <c r="O46" s="217">
        <f t="shared" si="3"/>
        <v>11</v>
      </c>
      <c r="P46" s="217">
        <f t="shared" si="3"/>
        <v>-1</v>
      </c>
      <c r="Q46" s="218">
        <f t="shared" si="3"/>
        <v>-622</v>
      </c>
    </row>
    <row r="47" spans="2:17" ht="12.75">
      <c r="B47" s="37" t="s">
        <v>212</v>
      </c>
      <c r="C47" s="44">
        <v>28</v>
      </c>
      <c r="D47" s="44">
        <v>0</v>
      </c>
      <c r="E47" s="44">
        <v>0</v>
      </c>
      <c r="F47" s="44">
        <v>0</v>
      </c>
      <c r="G47" s="44">
        <v>0</v>
      </c>
      <c r="H47" s="44">
        <v>7</v>
      </c>
      <c r="I47" s="40">
        <v>65</v>
      </c>
      <c r="J47" s="44"/>
      <c r="K47" s="98">
        <f t="shared" si="3"/>
        <v>-19</v>
      </c>
      <c r="L47" s="98">
        <f t="shared" si="3"/>
        <v>0</v>
      </c>
      <c r="M47" s="98">
        <f t="shared" si="3"/>
        <v>0</v>
      </c>
      <c r="N47" s="98">
        <f t="shared" si="3"/>
        <v>0</v>
      </c>
      <c r="O47" s="98">
        <f t="shared" si="3"/>
        <v>3</v>
      </c>
      <c r="P47" s="98">
        <f t="shared" si="3"/>
        <v>-7</v>
      </c>
      <c r="Q47" s="99">
        <f t="shared" si="3"/>
        <v>-53</v>
      </c>
    </row>
    <row r="48" spans="2:17" ht="12.75">
      <c r="B48" s="37" t="s">
        <v>213</v>
      </c>
      <c r="C48" s="182">
        <v>-299</v>
      </c>
      <c r="D48" s="44">
        <v>-9</v>
      </c>
      <c r="E48" s="44">
        <v>-474</v>
      </c>
      <c r="F48" s="44">
        <v>-128</v>
      </c>
      <c r="G48" s="44">
        <v>-15</v>
      </c>
      <c r="H48" s="44">
        <v>2</v>
      </c>
      <c r="I48" s="40">
        <v>-923</v>
      </c>
      <c r="J48" s="44"/>
      <c r="K48" s="98">
        <f t="shared" si="3"/>
        <v>-23</v>
      </c>
      <c r="L48" s="98">
        <f t="shared" si="3"/>
        <v>-12</v>
      </c>
      <c r="M48" s="98">
        <f t="shared" si="3"/>
        <v>-2</v>
      </c>
      <c r="N48" s="98">
        <f t="shared" si="3"/>
        <v>-179</v>
      </c>
      <c r="O48" s="98">
        <f t="shared" si="3"/>
        <v>-31</v>
      </c>
      <c r="P48" s="98">
        <f t="shared" si="3"/>
        <v>-163</v>
      </c>
      <c r="Q48" s="99">
        <f t="shared" si="3"/>
        <v>-410</v>
      </c>
    </row>
    <row r="49" spans="2:17" ht="12.75">
      <c r="B49" s="37"/>
      <c r="C49" s="44"/>
      <c r="D49" s="44"/>
      <c r="E49" s="44"/>
      <c r="F49" s="44"/>
      <c r="G49" s="44"/>
      <c r="H49" s="44"/>
      <c r="I49" s="40"/>
      <c r="J49" s="44"/>
      <c r="K49" s="98">
        <f aca="true" t="shared" si="4" ref="K49:Q50">C24-C49</f>
        <v>0</v>
      </c>
      <c r="L49" s="98">
        <f t="shared" si="4"/>
        <v>0</v>
      </c>
      <c r="M49" s="98">
        <f t="shared" si="4"/>
        <v>0</v>
      </c>
      <c r="N49" s="98">
        <f t="shared" si="4"/>
        <v>0</v>
      </c>
      <c r="O49" s="98">
        <f t="shared" si="4"/>
        <v>0</v>
      </c>
      <c r="P49" s="98">
        <f t="shared" si="4"/>
        <v>0</v>
      </c>
      <c r="Q49" s="99">
        <f t="shared" si="4"/>
        <v>0</v>
      </c>
    </row>
    <row r="50" spans="2:17" ht="12.75">
      <c r="B50" s="167" t="s">
        <v>214</v>
      </c>
      <c r="C50" s="44">
        <v>6912</v>
      </c>
      <c r="D50" s="44">
        <v>2984</v>
      </c>
      <c r="E50" s="44">
        <v>11230</v>
      </c>
      <c r="F50" s="44">
        <v>1787</v>
      </c>
      <c r="G50" s="44">
        <v>1810</v>
      </c>
      <c r="H50" s="44">
        <v>0</v>
      </c>
      <c r="I50" s="40">
        <v>24723</v>
      </c>
      <c r="J50" s="44"/>
      <c r="K50" s="98">
        <f t="shared" si="4"/>
        <v>-154</v>
      </c>
      <c r="L50" s="98">
        <f t="shared" si="4"/>
        <v>94</v>
      </c>
      <c r="M50" s="98">
        <f t="shared" si="4"/>
        <v>481</v>
      </c>
      <c r="N50" s="98">
        <f t="shared" si="4"/>
        <v>52</v>
      </c>
      <c r="O50" s="98">
        <f t="shared" si="4"/>
        <v>-216</v>
      </c>
      <c r="P50" s="98">
        <f t="shared" si="4"/>
        <v>0</v>
      </c>
      <c r="Q50" s="99">
        <f t="shared" si="4"/>
        <v>257</v>
      </c>
    </row>
    <row r="51" spans="2:17" ht="12.75">
      <c r="B51" s="167"/>
      <c r="C51" s="44"/>
      <c r="D51" s="44"/>
      <c r="E51" s="44"/>
      <c r="F51" s="44"/>
      <c r="G51" s="44"/>
      <c r="H51" s="182"/>
      <c r="I51" s="182"/>
      <c r="J51" s="44"/>
      <c r="K51" s="194"/>
      <c r="L51" s="194"/>
      <c r="M51" s="194"/>
      <c r="N51" s="194"/>
      <c r="O51" s="194"/>
      <c r="P51" s="200"/>
      <c r="Q51" s="195"/>
    </row>
    <row r="52" spans="2:35" ht="15.75" customHeight="1">
      <c r="B52" s="168" t="s">
        <v>215</v>
      </c>
      <c r="E52" s="1"/>
      <c r="F52" s="1"/>
      <c r="K52" s="44"/>
      <c r="L52" s="44"/>
      <c r="M52" s="44"/>
      <c r="N52" s="44"/>
      <c r="O52" s="44"/>
      <c r="P52" s="44"/>
      <c r="Q52" s="44"/>
      <c r="R52" s="3"/>
      <c r="S52" s="3"/>
      <c r="T52" s="3"/>
      <c r="U52" s="3"/>
      <c r="V52" s="3"/>
      <c r="AI52" s="3"/>
    </row>
    <row r="53" spans="2:35" ht="15.75" customHeight="1">
      <c r="B53" s="94"/>
      <c r="E53" s="1"/>
      <c r="F53" s="1"/>
      <c r="K53" s="44"/>
      <c r="L53" s="44"/>
      <c r="M53" s="44"/>
      <c r="N53" s="44"/>
      <c r="O53" s="44"/>
      <c r="P53" s="44"/>
      <c r="Q53" s="44"/>
      <c r="R53" s="3"/>
      <c r="S53" s="3"/>
      <c r="T53" s="3"/>
      <c r="U53" s="3"/>
      <c r="V53" s="3"/>
      <c r="AI53" s="3"/>
    </row>
    <row r="54" spans="2:35" s="2" customFormat="1" ht="15.75" customHeight="1">
      <c r="B54" s="66"/>
      <c r="C54" s="96"/>
      <c r="D54" s="96"/>
      <c r="E54" s="96"/>
      <c r="F54" s="96"/>
      <c r="G54" s="96"/>
      <c r="H54" s="96"/>
      <c r="I54" s="96"/>
      <c r="J54" s="1"/>
      <c r="K54" s="1"/>
      <c r="L54" s="1"/>
      <c r="M54" s="1"/>
      <c r="N54" s="1"/>
      <c r="O54" s="1"/>
      <c r="P54" s="1"/>
      <c r="Q54" s="4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s="2" customFormat="1" ht="15.75" customHeight="1">
      <c r="B55" s="67"/>
      <c r="C55" s="95"/>
      <c r="D55" s="67"/>
      <c r="E55" s="95"/>
      <c r="F55" s="95"/>
      <c r="G55" s="67"/>
      <c r="H55" s="67"/>
      <c r="I55" s="67"/>
      <c r="J55" s="1"/>
      <c r="K55" s="1"/>
      <c r="L55" s="1"/>
      <c r="M55" s="1"/>
      <c r="N55" s="1"/>
      <c r="O55" s="1"/>
      <c r="P55" s="1"/>
      <c r="Q55" s="4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5:6" ht="12.75">
      <c r="E56" s="1"/>
      <c r="F56" s="1"/>
    </row>
    <row r="57" spans="3:9" ht="12.75">
      <c r="C57" s="3"/>
      <c r="D57" s="3"/>
      <c r="E57" s="3"/>
      <c r="F57" s="3"/>
      <c r="G57" s="3"/>
      <c r="H57" s="3"/>
      <c r="I57" s="3"/>
    </row>
    <row r="58" spans="3:9" ht="12.75">
      <c r="C58" s="3"/>
      <c r="D58" s="3"/>
      <c r="E58" s="3"/>
      <c r="F58" s="3"/>
      <c r="G58" s="3"/>
      <c r="H58" s="3"/>
      <c r="I58" s="3"/>
    </row>
    <row r="59" spans="3:9" ht="12.75">
      <c r="C59" s="3"/>
      <c r="D59" s="3"/>
      <c r="E59" s="3"/>
      <c r="F59" s="3"/>
      <c r="G59" s="3"/>
      <c r="H59" s="3"/>
      <c r="I59" s="3"/>
    </row>
    <row r="60" spans="3:9" ht="12.75">
      <c r="C60" s="3"/>
      <c r="D60" s="3"/>
      <c r="E60" s="3"/>
      <c r="F60" s="3"/>
      <c r="G60" s="3"/>
      <c r="H60" s="3"/>
      <c r="I60" s="3"/>
    </row>
    <row r="61" spans="3:9" ht="12.75">
      <c r="C61" s="3"/>
      <c r="D61" s="3"/>
      <c r="E61" s="3"/>
      <c r="F61" s="3"/>
      <c r="G61" s="3"/>
      <c r="H61" s="3"/>
      <c r="I61" s="3"/>
    </row>
    <row r="62" spans="3:9" ht="12.75">
      <c r="C62" s="3"/>
      <c r="D62" s="3"/>
      <c r="E62" s="3"/>
      <c r="F62" s="3"/>
      <c r="G62" s="3"/>
      <c r="H62" s="3"/>
      <c r="I62" s="3"/>
    </row>
    <row r="63" spans="3:9" ht="12.75">
      <c r="C63" s="3"/>
      <c r="D63" s="3"/>
      <c r="E63" s="3"/>
      <c r="F63" s="3"/>
      <c r="G63" s="3"/>
      <c r="H63" s="3"/>
      <c r="I63" s="3"/>
    </row>
    <row r="64" spans="3:9" ht="12.75">
      <c r="C64" s="3"/>
      <c r="D64" s="3"/>
      <c r="E64" s="3"/>
      <c r="F64" s="3"/>
      <c r="G64" s="3"/>
      <c r="H64" s="3"/>
      <c r="I64" s="3"/>
    </row>
    <row r="65" spans="3:9" ht="12.75">
      <c r="C65" s="3"/>
      <c r="D65" s="3"/>
      <c r="E65" s="3"/>
      <c r="F65" s="3"/>
      <c r="G65" s="3"/>
      <c r="H65" s="3"/>
      <c r="I65" s="3"/>
    </row>
    <row r="66" spans="3:9" ht="12.75">
      <c r="C66" s="3"/>
      <c r="D66" s="3"/>
      <c r="E66" s="3"/>
      <c r="F66" s="3"/>
      <c r="G66" s="3"/>
      <c r="H66" s="3"/>
      <c r="I66" s="3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Aleksander Kutnik</cp:lastModifiedBy>
  <cp:lastPrinted>2017-05-24T17:15:20Z</cp:lastPrinted>
  <dcterms:created xsi:type="dcterms:W3CDTF">2007-11-13T09:27:33Z</dcterms:created>
  <dcterms:modified xsi:type="dcterms:W3CDTF">2019-05-16T15:40:42Z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