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05" windowWidth="21780" windowHeight="10800" tabRatio="779" activeTab="5"/>
  </bookViews>
  <sheets>
    <sheet name="P&amp;L" sheetId="1" r:id="rId1"/>
    <sheet name="Balance sheet" sheetId="2" r:id="rId2"/>
    <sheet name="CF" sheetId="3" r:id="rId3"/>
    <sheet name="Additional data" sheetId="4" r:id="rId4"/>
    <sheet name="Hedging" sheetId="5" r:id="rId5"/>
    <sheet name="Operating data" sheetId="6" r:id="rId6"/>
    <sheet name="Segments_1Q15" sheetId="7" r:id="rId7"/>
    <sheet name="Segments_1Q" sheetId="8" state="hidden" r:id="rId8"/>
    <sheet name="Segment_E&amp;P_quarterly_2013-14" sheetId="9" r:id="rId9"/>
    <sheet name="Segment_T&amp;S_quarterly_2013-14" sheetId="10" r:id="rId10"/>
    <sheet name="Segment_D_quarterly_2013-14" sheetId="11" r:id="rId11"/>
    <sheet name="Segment_Gen_quarterly_2013-14" sheetId="12" r:id="rId12"/>
    <sheet name="Segment_Oth_quarterly_2013-14" sheetId="13" r:id="rId13"/>
  </sheets>
  <definedNames>
    <definedName name="_xlnm.Print_Area" localSheetId="3">'Additional data'!$A$2:$F$34</definedName>
    <definedName name="_xlnm.Print_Area" localSheetId="1">'Balance sheet'!$B$2:$F$68</definedName>
    <definedName name="_xlnm.Print_Area" localSheetId="2">'CF'!$B$2:$F$55</definedName>
    <definedName name="_xlnm.Print_Area" localSheetId="4">'Hedging'!$A$2:$K$27</definedName>
    <definedName name="_xlnm.Print_Area" localSheetId="5">'Operating data'!$A$2:$Q$59</definedName>
    <definedName name="_xlnm.Print_Area" localSheetId="0">'P&amp;L'!$B$2:$R$46</definedName>
    <definedName name="_xlnm.Print_Area" localSheetId="10">'Segment_D_quarterly_2013-14'!$B$2:$O$31</definedName>
    <definedName name="_xlnm.Print_Area" localSheetId="8">'Segment_E&amp;P_quarterly_2013-14'!$B$2:$O$26</definedName>
    <definedName name="_xlnm.Print_Area" localSheetId="11">'Segment_Gen_quarterly_2013-14'!$B$2:$O$23</definedName>
    <definedName name="_xlnm.Print_Area" localSheetId="12">'Segment_Oth_quarterly_2013-14'!$B$2:$O$23</definedName>
    <definedName name="_xlnm.Print_Area" localSheetId="9">'Segment_T&amp;S_quarterly_2013-14'!$B$2:$O$23</definedName>
    <definedName name="_xlnm.Print_Area" localSheetId="7">'Segments_1Q'!$A$1:$R$96</definedName>
    <definedName name="_xlnm.Print_Area" localSheetId="6">'Segments_1Q15'!$A$2:$R$96</definedName>
    <definedName name="_xlnm.Print_Titles" localSheetId="2">'CF'!$2:$5</definedName>
  </definedNames>
  <calcPr fullCalcOnLoad="1"/>
</workbook>
</file>

<file path=xl/sharedStrings.xml><?xml version="1.0" encoding="utf-8"?>
<sst xmlns="http://schemas.openxmlformats.org/spreadsheetml/2006/main" count="922" uniqueCount="266">
  <si>
    <t>(%)</t>
  </si>
  <si>
    <t>Q1 2009</t>
  </si>
  <si>
    <t>Q2-Q1 2009</t>
  </si>
  <si>
    <t>Q3-Q1 2009</t>
  </si>
  <si>
    <t>Q1-Q4 2009</t>
  </si>
  <si>
    <t>Q1 2010</t>
  </si>
  <si>
    <t>Q1-Q2 2010</t>
  </si>
  <si>
    <t>Q1-Q3 2010</t>
  </si>
  <si>
    <t>Q1-Q4 2010</t>
  </si>
  <si>
    <t>Q1 2011</t>
  </si>
  <si>
    <t>Q1-Q2 2011</t>
  </si>
  <si>
    <t>Q1-Q3 2011</t>
  </si>
  <si>
    <t>Q1-Q4 2011</t>
  </si>
  <si>
    <t>Q1 2012</t>
  </si>
  <si>
    <t>Q1-Q2 2012</t>
  </si>
  <si>
    <t>Q1-Q3 2012</t>
  </si>
  <si>
    <t>Q4 2012</t>
  </si>
  <si>
    <t>Q4 2011</t>
  </si>
  <si>
    <t>(w milionach złotych)</t>
  </si>
  <si>
    <t>Q1-Q4 2012</t>
  </si>
  <si>
    <t>FY 2012</t>
  </si>
  <si>
    <t>Q3 2012</t>
  </si>
  <si>
    <t>Q2 2012</t>
  </si>
  <si>
    <t>FY 2011</t>
  </si>
  <si>
    <t>Q3 2011</t>
  </si>
  <si>
    <t>Q2 2011</t>
  </si>
  <si>
    <t>PGNiG TERMIKA</t>
  </si>
  <si>
    <t>Q2 2013</t>
  </si>
  <si>
    <t>Q1 2013</t>
  </si>
  <si>
    <t>Q1-Q2 2013</t>
  </si>
  <si>
    <t>Q3 2013</t>
  </si>
  <si>
    <t>Q1-Q3 2013</t>
  </si>
  <si>
    <t>Q4 2013</t>
  </si>
  <si>
    <t>FY 2013</t>
  </si>
  <si>
    <t>Q1-Q4 2013</t>
  </si>
  <si>
    <t>Q1 2014</t>
  </si>
  <si>
    <t>Q2 2014</t>
  </si>
  <si>
    <t>Q1-Q2 2014</t>
  </si>
  <si>
    <t>FY 2014</t>
  </si>
  <si>
    <t>Q4 2014</t>
  </si>
  <si>
    <t>Q3 2014</t>
  </si>
  <si>
    <t>1Q 2014</t>
  </si>
  <si>
    <t>1Q 2013 * przekształcony</t>
  </si>
  <si>
    <t>Change between Q1 2014 and Q1 2013</t>
  </si>
  <si>
    <t>Sales revenues</t>
  </si>
  <si>
    <t>Raw and other materials used</t>
  </si>
  <si>
    <t>Employee benefits</t>
  </si>
  <si>
    <t>Depreciation and amortisation</t>
  </si>
  <si>
    <t>Contracted services</t>
  </si>
  <si>
    <t>Cost of products and services for own needs</t>
  </si>
  <si>
    <t>Other operating expenses (net)</t>
  </si>
  <si>
    <t>Total operating expenses</t>
  </si>
  <si>
    <t>Operating profit/loss</t>
  </si>
  <si>
    <t>Financial revenues</t>
  </si>
  <si>
    <t>Financial expenses</t>
  </si>
  <si>
    <t xml:space="preserve">Share in net profit/loss of equity-accounted entities </t>
  </si>
  <si>
    <t>Profit/loss before tax</t>
  </si>
  <si>
    <t>Income tax</t>
  </si>
  <si>
    <t>Net profit for the financial yearNet profit/loss</t>
  </si>
  <si>
    <t>Attributable to:</t>
  </si>
  <si>
    <t>Owners of the Parent</t>
  </si>
  <si>
    <t>Non-controlling interests</t>
  </si>
  <si>
    <t>CONSOLIDATED INCOME STATEMENT</t>
  </si>
  <si>
    <t>Change</t>
  </si>
  <si>
    <t>(in mPLN)</t>
  </si>
  <si>
    <t>restated</t>
  </si>
  <si>
    <t>CONSOLIDATED STATEMENT OF FINANCIAL POSITION</t>
  </si>
  <si>
    <t>ASSETS</t>
  </si>
  <si>
    <t>Non-current assets</t>
  </si>
  <si>
    <t>Property, plant and equipment</t>
  </si>
  <si>
    <t>Investment property</t>
  </si>
  <si>
    <t>Intangible assets</t>
  </si>
  <si>
    <t>Investments in equity-accounted associates</t>
  </si>
  <si>
    <t>Other financial assets</t>
  </si>
  <si>
    <t>Deferred tax assets</t>
  </si>
  <si>
    <t>Other non-current assets</t>
  </si>
  <si>
    <t>Total non-current assets</t>
  </si>
  <si>
    <t>Current assets</t>
  </si>
  <si>
    <t>Inventories</t>
  </si>
  <si>
    <t>Trade and other receivables</t>
  </si>
  <si>
    <t>Current income tax receivable</t>
  </si>
  <si>
    <t>Prepayments and accrued income</t>
  </si>
  <si>
    <t>Derivative financial instrument assets</t>
  </si>
  <si>
    <t>Cash and cash equivalents</t>
  </si>
  <si>
    <t>Non-current assets held for sale</t>
  </si>
  <si>
    <t>Total current assets</t>
  </si>
  <si>
    <t xml:space="preserve"> </t>
  </si>
  <si>
    <t>Total assets</t>
  </si>
  <si>
    <t>EQUITY AND LIABILITIES</t>
  </si>
  <si>
    <t>Equity</t>
  </si>
  <si>
    <t>Share capital</t>
  </si>
  <si>
    <t>Share premium account</t>
  </si>
  <si>
    <t>Accumulated other comprehensive income</t>
  </si>
  <si>
    <t>Retained earnings</t>
  </si>
  <si>
    <t>Equity attributable to owners of the parent</t>
  </si>
  <si>
    <t>Equity attributable to non-controlling interests</t>
  </si>
  <si>
    <t>Total equity</t>
  </si>
  <si>
    <t>Non-current liabilities</t>
  </si>
  <si>
    <t>Borrowings and other debt instruments</t>
  </si>
  <si>
    <t>Employee benefit obligations</t>
  </si>
  <si>
    <t>Provisions</t>
  </si>
  <si>
    <t>Deferred income</t>
  </si>
  <si>
    <t>Deferred tax liabilities</t>
  </si>
  <si>
    <t>Other non-current liabilities</t>
  </si>
  <si>
    <t>Total non-current liabilities</t>
  </si>
  <si>
    <t>Current liabilities</t>
  </si>
  <si>
    <t>Trade and other payables</t>
  </si>
  <si>
    <t>Derivative financial instrument liabilities</t>
  </si>
  <si>
    <t>Current tax liabilities</t>
  </si>
  <si>
    <t>Total current liabilities</t>
  </si>
  <si>
    <t>Total liabilities</t>
  </si>
  <si>
    <t>Total equity and liabilities</t>
  </si>
  <si>
    <t>Cash flows from operating activities</t>
  </si>
  <si>
    <t>Net profit/(loss)</t>
  </si>
  <si>
    <t>Adjustments:</t>
  </si>
  <si>
    <t xml:space="preserve"> Share in net profit/(loss) of equity-accounted entities</t>
  </si>
  <si>
    <t xml:space="preserve"> Depreciation and amortisation</t>
  </si>
  <si>
    <t xml:space="preserve"> Net foreign exchange gains/(losses)</t>
  </si>
  <si>
    <t xml:space="preserve"> Net interest and dividend</t>
  </si>
  <si>
    <t xml:space="preserve"> Gain/(loss) on investing activities</t>
  </si>
  <si>
    <t xml:space="preserve"> Current tax expense</t>
  </si>
  <si>
    <t xml:space="preserve"> Other items, net</t>
  </si>
  <si>
    <t>Income tax paid</t>
  </si>
  <si>
    <t>Cash flows from operating activities before changes in working capital</t>
  </si>
  <si>
    <t xml:space="preserve"> Change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</si>
  <si>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</si>
  <si>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</si>
  <si>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</si>
  <si>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</si>
  <si>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</si>
  <si>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</si>
  <si>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</si>
  <si>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Net cash flows from operating activities</t>
  </si>
  <si>
    <t>Cash flows from investing activities</t>
  </si>
  <si>
    <t>Proceeds from disposal of property, plant and equipment and intangible assets</t>
  </si>
  <si>
    <t xml:space="preserve">Purchase of property, plant and equipment and intangible assets </t>
  </si>
  <si>
    <t>Purchase of shares in non-consolidated entities</t>
  </si>
  <si>
    <t>Other items, net</t>
  </si>
  <si>
    <t>Net cash flows from investing activities</t>
  </si>
  <si>
    <t>Cash flows from financing activities</t>
  </si>
  <si>
    <t>Increase in loans and borrowings</t>
  </si>
  <si>
    <t>Proceeds from issue of debt securities</t>
  </si>
  <si>
    <t>Repayment of borrowings</t>
  </si>
  <si>
    <t>Repayment of debt securities</t>
  </si>
  <si>
    <t>Payment of finance lease liabilities</t>
  </si>
  <si>
    <t>Cash inflow from derivative financial instruments</t>
  </si>
  <si>
    <t>Cash outflow on derivative financial instruments</t>
  </si>
  <si>
    <t>Interest paid</t>
  </si>
  <si>
    <t>Net cash flows from financing activities</t>
  </si>
  <si>
    <t>Net change in cash</t>
  </si>
  <si>
    <t>Cash and cash equivalents at beginning of the period</t>
  </si>
  <si>
    <t>Cash and cash equivalents at end of the period</t>
  </si>
  <si>
    <t>CONSOLIDATED STATEMENT OF CASH FLOWS</t>
  </si>
  <si>
    <t>SEGMENTS</t>
  </si>
  <si>
    <t>Exploration and production</t>
  </si>
  <si>
    <t>Trade and storage</t>
  </si>
  <si>
    <t>Distribution</t>
  </si>
  <si>
    <t>Generation</t>
  </si>
  <si>
    <t>Other</t>
  </si>
  <si>
    <t>Elimination</t>
  </si>
  <si>
    <t>Total</t>
  </si>
  <si>
    <t>Income statement</t>
  </si>
  <si>
    <t>Sales to external customers</t>
  </si>
  <si>
    <t>Intercompany sales</t>
  </si>
  <si>
    <t>Total segment revenue</t>
  </si>
  <si>
    <t>Other costs</t>
  </si>
  <si>
    <t>Total segment costs</t>
  </si>
  <si>
    <t>Net finance expenses</t>
  </si>
  <si>
    <t>Net profit/loss</t>
  </si>
  <si>
    <t>Statement of financial position</t>
  </si>
  <si>
    <t>Segment's assets</t>
  </si>
  <si>
    <t>Investments in equity-accounted entities</t>
  </si>
  <si>
    <t>Unallocated assets</t>
  </si>
  <si>
    <t>Segment liabilities</t>
  </si>
  <si>
    <t>Unallocated liabilities</t>
  </si>
  <si>
    <t>Other information on the segment</t>
  </si>
  <si>
    <t>Capital expenditure on property, plant and equipment and intangible assets</t>
  </si>
  <si>
    <t>Impairment losses on assets</t>
  </si>
  <si>
    <t>Impairment losses on unallocated assets</t>
  </si>
  <si>
    <t>SALES REVENUE</t>
  </si>
  <si>
    <t>Sales revenue</t>
  </si>
  <si>
    <t>High-methane gas</t>
  </si>
  <si>
    <t>Nitrogen-rich gas</t>
  </si>
  <si>
    <t>Crude oil + natural gasoline</t>
  </si>
  <si>
    <t>NGL</t>
  </si>
  <si>
    <t>Helium</t>
  </si>
  <si>
    <t xml:space="preserve">Electricity </t>
  </si>
  <si>
    <t>Heat</t>
  </si>
  <si>
    <t>Geophysical and geological services</t>
  </si>
  <si>
    <t>Drilling and well servicing services</t>
  </si>
  <si>
    <t>Construction and installation services</t>
  </si>
  <si>
    <t>Connection charge</t>
  </si>
  <si>
    <t>Other sales</t>
  </si>
  <si>
    <t>OPERATING EXPANSES</t>
  </si>
  <si>
    <t>Cost of gas sold</t>
  </si>
  <si>
    <t xml:space="preserve">Fuels for electricity and heat generation </t>
  </si>
  <si>
    <t>Electricity for trading</t>
  </si>
  <si>
    <t>Other raw and other materials used</t>
  </si>
  <si>
    <t>Purchase of transmission services</t>
  </si>
  <si>
    <t>Cost of written-off dry wells</t>
  </si>
  <si>
    <t>Other external services</t>
  </si>
  <si>
    <t>GAINS/LOSSES ON DERIVATIVE INSTRUMENTS  +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</si>
  <si>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</si>
  <si>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</si>
  <si>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</si>
  <si>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</si>
  <si>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</si>
  <si>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r>
      <t xml:space="preserve">Gains/losses on derivative instruments related to loans </t>
    </r>
    <r>
      <rPr>
        <sz val="10"/>
        <rFont val="Calibri"/>
        <family val="2"/>
      </rPr>
      <t>(PGNiG subsidiaries)</t>
    </r>
  </si>
  <si>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</si>
  <si>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</si>
  <si>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</si>
  <si>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</si>
  <si>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</si>
  <si>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</si>
  <si>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</si>
  <si>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NATURAL GAS PRODUCTION</t>
  </si>
  <si>
    <t>HIGH-METHANE GAS (E)</t>
  </si>
  <si>
    <t>NITROGEN-RICH GAS (Ls/Lw measured as E equiv.)</t>
  </si>
  <si>
    <t>TOTAL (measured as E equivalent)</t>
  </si>
  <si>
    <t>NATURAL GAS SALES of PGNiG Group</t>
  </si>
  <si>
    <t>SALES OF NATURAL GAS DIRECTLY FROM THE FIELDS of PGNiG SA</t>
  </si>
  <si>
    <t>in Poland</t>
  </si>
  <si>
    <t>in Pakistan</t>
  </si>
  <si>
    <t>IMPORTS OF NATURAL GAS</t>
  </si>
  <si>
    <t>herein: from the East</t>
  </si>
  <si>
    <t>GAS E IN UNDERGROUND STORAGE FACILITIES</t>
  </si>
  <si>
    <t>At the end</t>
  </si>
  <si>
    <t>GAS DISTRIBUTION VOLUMES (IN NATURAL UNITS)</t>
  </si>
  <si>
    <t>high-methane gas, nitrogen gas, propane-butane, coking gas</t>
  </si>
  <si>
    <t>CRUDE OIL in GK PGNiG</t>
  </si>
  <si>
    <t>Production of crude oil and condensate</t>
  </si>
  <si>
    <t>Sales of crude oil and condensate</t>
  </si>
  <si>
    <t>Production HEAT net (sales) (TJ)</t>
  </si>
  <si>
    <t>Production POWER net 2nd level (for sale) (GWh)</t>
  </si>
  <si>
    <t>Exploration &amp; Production</t>
  </si>
  <si>
    <t>Trade &amp; Storage</t>
  </si>
  <si>
    <t>incl. in Norway</t>
  </si>
  <si>
    <t>incl. in Poland</t>
  </si>
  <si>
    <t xml:space="preserve">incl. sales of PST outside of PGNiG Group </t>
  </si>
  <si>
    <t>incl. in Pakistan</t>
  </si>
  <si>
    <t>Total production volume in kboe/d</t>
  </si>
  <si>
    <t>Production volume in kbbl/d</t>
  </si>
  <si>
    <t>(mcm)</t>
  </si>
  <si>
    <t>(ths tonnes)</t>
  </si>
  <si>
    <t>Net exchange differences</t>
  </si>
  <si>
    <t>Q1-Q3 2014</t>
  </si>
  <si>
    <t>Q4 2013 *restated</t>
  </si>
  <si>
    <t>Change between Q4 2014 and Q4 2013</t>
  </si>
  <si>
    <t>31 December 2014</t>
  </si>
  <si>
    <t>Q1-Q4 2014</t>
  </si>
  <si>
    <t>Tangible fixed assets of the segment (net value) in mPLN</t>
  </si>
  <si>
    <t>PGNiG SA</t>
  </si>
  <si>
    <t>PGNiG Upstream International</t>
  </si>
  <si>
    <t>EBITDA</t>
  </si>
  <si>
    <t>Result on system balancing (incl cost of gas for diffrence in balancing)</t>
  </si>
  <si>
    <t>Q1 2015</t>
  </si>
  <si>
    <t>Q1 2014 *restated</t>
  </si>
  <si>
    <t>Change between Q1 2015 and Q1 2014</t>
  </si>
  <si>
    <t xml:space="preserve">  -   </t>
  </si>
  <si>
    <t>31 March 2015</t>
  </si>
  <si>
    <t>1Q 2015</t>
  </si>
  <si>
    <t>1Q 2014 * restated</t>
  </si>
  <si>
    <t>Change between 1Q 2015 and 1Q 2014</t>
  </si>
  <si>
    <t>Q 2015</t>
  </si>
  <si>
    <t>Change in presentation of gas system balancing</t>
  </si>
  <si>
    <t>In the report for Q1 2015, income and expenses related to gas system balancing were disclosed on a net basis, while in the report for Q1 2014 they were presented separately. Here income and expenses related to gas system balancing in the consolidated statement of profit or loss for Q1-Q4 2014 were presented on a net basis.</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</si>
</sst>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s>
  <fonts count="93">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8"/>
      <name val="Arial"/>
      <family val="2"/>
    </font>
    <font>
      <sz val="10"/>
      <name val="Calibri"/>
      <family val="2"/>
    </font>
    <font>
      <sz val="11"/>
      <name val="Calibri"/>
      <family val="2"/>
    </font>
    <font>
      <i/>
      <u val="single"/>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8"/>
      <color indexed="8"/>
      <name val="Arial"/>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57"/>
      <name val="Calibri"/>
      <family val="2"/>
    </font>
    <font>
      <b/>
      <sz val="10"/>
      <color indexed="8"/>
      <name val="Calibri"/>
      <family val="2"/>
    </font>
    <font>
      <sz val="10"/>
      <color indexed="57"/>
      <name val="Calibri"/>
      <family val="2"/>
    </font>
    <font>
      <i/>
      <sz val="10"/>
      <name val="Calibri"/>
      <family val="2"/>
    </font>
    <font>
      <sz val="10"/>
      <color indexed="9"/>
      <name val="Calibri"/>
      <family val="2"/>
    </font>
    <font>
      <b/>
      <sz val="10"/>
      <name val="Calibri"/>
      <family val="2"/>
    </font>
    <font>
      <i/>
      <sz val="10"/>
      <color indexed="9"/>
      <name val="Calibri"/>
      <family val="2"/>
    </font>
    <font>
      <b/>
      <i/>
      <sz val="10"/>
      <name val="Calibri"/>
      <family val="2"/>
    </font>
    <font>
      <i/>
      <sz val="10"/>
      <color indexed="8"/>
      <name val="Calibri"/>
      <family val="2"/>
    </font>
    <font>
      <b/>
      <sz val="10"/>
      <color indexed="9"/>
      <name val="Calibri"/>
      <family val="2"/>
    </font>
    <font>
      <sz val="10"/>
      <color indexed="30"/>
      <name val="Calibri"/>
      <family val="2"/>
    </font>
    <font>
      <b/>
      <sz val="10"/>
      <color indexed="17"/>
      <name val="Calibri"/>
      <family val="2"/>
    </font>
    <font>
      <b/>
      <sz val="10"/>
      <color indexed="62"/>
      <name val="Calibri"/>
      <family val="2"/>
    </font>
    <font>
      <b/>
      <i/>
      <sz val="10"/>
      <color indexed="17"/>
      <name val="Calibri"/>
      <family val="2"/>
    </font>
    <font>
      <b/>
      <sz val="16"/>
      <name val="Calibri"/>
      <family val="2"/>
    </font>
    <font>
      <sz val="10"/>
      <color indexed="55"/>
      <name val="Arial"/>
      <family val="2"/>
    </font>
    <font>
      <b/>
      <sz val="10"/>
      <color indexed="56"/>
      <name val="Calibri"/>
      <family val="2"/>
    </font>
    <font>
      <sz val="10"/>
      <color indexed="17"/>
      <name val="Calibri"/>
      <family val="2"/>
    </font>
    <font>
      <b/>
      <sz val="16"/>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8"/>
      <color theme="1"/>
      <name val="Arial"/>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b/>
      <sz val="10"/>
      <color theme="6" tint="-0.24997000396251678"/>
      <name val="Calibri"/>
      <family val="2"/>
    </font>
    <font>
      <b/>
      <sz val="10"/>
      <color rgb="FF000000"/>
      <name val="Calibri"/>
      <family val="2"/>
    </font>
    <font>
      <sz val="10"/>
      <color theme="6" tint="-0.24997000396251678"/>
      <name val="Calibri"/>
      <family val="2"/>
    </font>
    <font>
      <sz val="10"/>
      <color theme="1"/>
      <name val="Calibri"/>
      <family val="2"/>
    </font>
    <font>
      <sz val="10"/>
      <color theme="0"/>
      <name val="Calibri"/>
      <family val="2"/>
    </font>
    <font>
      <i/>
      <sz val="10"/>
      <color theme="1"/>
      <name val="Calibri"/>
      <family val="2"/>
    </font>
    <font>
      <sz val="10"/>
      <color rgb="FF0070C0"/>
      <name val="Calibri"/>
      <family val="2"/>
    </font>
    <font>
      <b/>
      <sz val="10"/>
      <color theme="6" tint="-0.4999699890613556"/>
      <name val="Calibri"/>
      <family val="2"/>
    </font>
    <font>
      <b/>
      <sz val="10"/>
      <color theme="3" tint="0.39998000860214233"/>
      <name val="Calibri"/>
      <family val="2"/>
    </font>
    <font>
      <b/>
      <i/>
      <sz val="10"/>
      <color theme="6" tint="-0.4999699890613556"/>
      <name val="Calibri"/>
      <family val="2"/>
    </font>
    <font>
      <sz val="10"/>
      <color theme="0" tint="-0.3499799966812134"/>
      <name val="Arial"/>
      <family val="2"/>
    </font>
    <font>
      <b/>
      <sz val="10"/>
      <color rgb="FF002060"/>
      <name val="Calibri"/>
      <family val="2"/>
    </font>
    <font>
      <b/>
      <sz val="10"/>
      <color theme="0"/>
      <name val="Calibri"/>
      <family val="2"/>
    </font>
    <font>
      <b/>
      <sz val="10"/>
      <color theme="1"/>
      <name val="Calibri"/>
      <family val="2"/>
    </font>
    <font>
      <sz val="10"/>
      <color theme="6" tint="-0.4999699890613556"/>
      <name val="Calibri"/>
      <family val="2"/>
    </font>
    <font>
      <sz val="10"/>
      <color rgb="FF00B05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2"/>
        <bgColor indexed="64"/>
      </patternFill>
    </fill>
    <fill>
      <patternFill patternType="solid">
        <fgColor rgb="FF002060"/>
        <bgColor indexed="64"/>
      </patternFill>
    </fill>
    <fill>
      <patternFill patternType="solid">
        <fgColor indexed="18"/>
        <bgColor indexed="64"/>
      </patternFill>
    </fill>
    <fill>
      <patternFill patternType="solid">
        <fgColor theme="0" tint="-0.3499799966812134"/>
        <bgColor indexed="64"/>
      </patternFill>
    </fill>
    <fill>
      <patternFill patternType="solid">
        <fgColor indexed="44"/>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style="thin"/>
      <top style="thin"/>
      <bottom style="thin"/>
    </border>
    <border>
      <left>
        <color indexed="63"/>
      </left>
      <right style="thin"/>
      <top>
        <color indexed="63"/>
      </top>
      <bottom style="double"/>
    </border>
    <border>
      <left style="thin"/>
      <right style="thin"/>
      <top>
        <color indexed="63"/>
      </top>
      <bottom style="double"/>
    </border>
    <border>
      <left>
        <color indexed="63"/>
      </left>
      <right style="thin"/>
      <top>
        <color indexed="63"/>
      </top>
      <bottom>
        <color indexed="63"/>
      </bottom>
    </border>
  </borders>
  <cellStyleXfs count="9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164" fontId="1" fillId="0" borderId="0" applyFont="0" applyFill="0" applyBorder="0" applyAlignment="0" applyProtection="0"/>
    <xf numFmtId="6" fontId="1" fillId="0" borderId="0" applyFont="0" applyFill="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165" fontId="5" fillId="0" borderId="0">
      <alignment horizontal="center"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0" fontId="64" fillId="0" borderId="3" applyNumberFormat="0" applyFill="0" applyAlignment="0" applyProtection="0"/>
    <xf numFmtId="0" fontId="65" fillId="29" borderId="4" applyNumberFormat="0" applyAlignment="0" applyProtection="0"/>
    <xf numFmtId="2" fontId="11" fillId="0" borderId="0">
      <alignment/>
      <protection/>
    </xf>
    <xf numFmtId="0" fontId="11" fillId="30" borderId="0">
      <alignment horizontal="right"/>
      <protection locked="0"/>
    </xf>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8" fillId="0" borderId="0">
      <alignment horizontal="right"/>
      <protection locked="0"/>
    </xf>
    <xf numFmtId="0" fontId="69" fillId="31" borderId="0" applyNumberFormat="0" applyBorder="0" applyAlignment="0" applyProtection="0"/>
    <xf numFmtId="0" fontId="0" fillId="0" borderId="0">
      <alignment/>
      <protection/>
    </xf>
    <xf numFmtId="0" fontId="11" fillId="0" borderId="0">
      <alignment/>
      <protection/>
    </xf>
    <xf numFmtId="0" fontId="70"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71" fillId="27" borderId="1" applyNumberFormat="0" applyAlignment="0" applyProtection="0"/>
    <xf numFmtId="0" fontId="12" fillId="0" borderId="0" applyNumberFormat="0" applyFill="0" applyBorder="0" applyAlignment="0" applyProtection="0"/>
    <xf numFmtId="4" fontId="13" fillId="0" borderId="0" applyProtection="0">
      <alignment/>
    </xf>
    <xf numFmtId="165" fontId="14" fillId="0" borderId="0">
      <alignment horizontal="left"/>
      <protection/>
    </xf>
    <xf numFmtId="2" fontId="11" fillId="30" borderId="0">
      <alignment/>
      <protection locked="0"/>
    </xf>
    <xf numFmtId="2" fontId="15" fillId="0" borderId="0">
      <alignment/>
      <protection locked="0"/>
    </xf>
    <xf numFmtId="2" fontId="8" fillId="0" borderId="0">
      <alignment/>
      <protection locked="0"/>
    </xf>
    <xf numFmtId="9" fontId="0" fillId="0" borderId="0" applyFont="0" applyFill="0" applyBorder="0" applyAlignment="0" applyProtection="0"/>
    <xf numFmtId="9" fontId="0" fillId="0" borderId="0" applyFont="0" applyFill="0" applyBorder="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72" fillId="0" borderId="0" applyNumberFormat="0" applyFill="0" applyBorder="0" applyAlignment="0" applyProtection="0"/>
    <xf numFmtId="0" fontId="73"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74" fillId="0" borderId="0" applyNumberFormat="0" applyFill="0" applyBorder="0" applyAlignment="0" applyProtection="0"/>
    <xf numFmtId="0" fontId="0" fillId="32" borderId="8" applyNumberFormat="0" applyFont="0" applyAlignment="0" applyProtection="0"/>
    <xf numFmtId="165" fontId="11"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0" fontId="11" fillId="30" borderId="0">
      <alignment horizontal="right"/>
      <protection locked="0"/>
    </xf>
    <xf numFmtId="0" fontId="75" fillId="33" borderId="0" applyNumberFormat="0" applyBorder="0" applyAlignment="0" applyProtection="0"/>
  </cellStyleXfs>
  <cellXfs count="268">
    <xf numFmtId="0" fontId="0" fillId="0" borderId="0" xfId="0" applyAlignment="1">
      <alignment/>
    </xf>
    <xf numFmtId="177" fontId="76" fillId="0" borderId="0" xfId="0" applyNumberFormat="1" applyFont="1" applyBorder="1" applyAlignment="1">
      <alignment horizontal="right" wrapText="1"/>
    </xf>
    <xf numFmtId="177" fontId="77" fillId="0" borderId="0" xfId="0" applyNumberFormat="1" applyFont="1" applyBorder="1" applyAlignment="1">
      <alignment horizontal="right" wrapText="1"/>
    </xf>
    <xf numFmtId="177" fontId="78" fillId="0" borderId="0" xfId="0" applyNumberFormat="1" applyFont="1" applyFill="1" applyBorder="1" applyAlignment="1">
      <alignment horizontal="right" wrapText="1"/>
    </xf>
    <xf numFmtId="177" fontId="79" fillId="0" borderId="0" xfId="0" applyNumberFormat="1" applyFont="1" applyFill="1" applyBorder="1" applyAlignment="1">
      <alignment horizontal="center"/>
    </xf>
    <xf numFmtId="177" fontId="80" fillId="0" borderId="0" xfId="0" applyNumberFormat="1" applyFont="1" applyFill="1" applyBorder="1" applyAlignment="1">
      <alignment horizontal="center"/>
    </xf>
    <xf numFmtId="177" fontId="80" fillId="0" borderId="0" xfId="0" applyNumberFormat="1" applyFont="1" applyBorder="1" applyAlignment="1">
      <alignment horizontal="right" vertical="top" wrapText="1"/>
    </xf>
    <xf numFmtId="177" fontId="79" fillId="0" borderId="0" xfId="0" applyNumberFormat="1" applyFont="1" applyFill="1" applyBorder="1" applyAlignment="1">
      <alignment horizontal="right" vertical="top" wrapText="1"/>
    </xf>
    <xf numFmtId="177" fontId="80" fillId="0" borderId="0" xfId="0" applyNumberFormat="1" applyFont="1" applyFill="1" applyBorder="1" applyAlignment="1">
      <alignment horizontal="right" vertical="top" wrapText="1"/>
    </xf>
    <xf numFmtId="177" fontId="80" fillId="0" borderId="0" xfId="0" applyNumberFormat="1" applyFont="1" applyBorder="1" applyAlignment="1">
      <alignment/>
    </xf>
    <xf numFmtId="177" fontId="79" fillId="0" borderId="0" xfId="0" applyNumberFormat="1" applyFont="1" applyBorder="1" applyAlignment="1">
      <alignment horizontal="right"/>
    </xf>
    <xf numFmtId="177" fontId="80" fillId="0" borderId="0" xfId="0" applyNumberFormat="1" applyFont="1" applyBorder="1" applyAlignment="1">
      <alignment horizontal="right"/>
    </xf>
    <xf numFmtId="0" fontId="19" fillId="0" borderId="0" xfId="0" applyFont="1" applyAlignment="1">
      <alignment/>
    </xf>
    <xf numFmtId="0" fontId="19" fillId="34" borderId="0" xfId="0" applyFont="1" applyFill="1" applyAlignment="1">
      <alignment/>
    </xf>
    <xf numFmtId="0" fontId="43" fillId="0" borderId="0" xfId="0" applyFont="1" applyAlignment="1">
      <alignment/>
    </xf>
    <xf numFmtId="0" fontId="19" fillId="0" borderId="0" xfId="0" applyFont="1" applyFill="1" applyAlignment="1">
      <alignment/>
    </xf>
    <xf numFmtId="166" fontId="19" fillId="0" borderId="0" xfId="0" applyNumberFormat="1" applyFont="1" applyAlignment="1">
      <alignment/>
    </xf>
    <xf numFmtId="176" fontId="19" fillId="0" borderId="0" xfId="0" applyNumberFormat="1" applyFont="1" applyAlignment="1">
      <alignment/>
    </xf>
    <xf numFmtId="177" fontId="19" fillId="0" borderId="0" xfId="0" applyNumberFormat="1" applyFont="1" applyAlignment="1">
      <alignment/>
    </xf>
    <xf numFmtId="2" fontId="19" fillId="0" borderId="0" xfId="0" applyNumberFormat="1" applyFont="1" applyAlignment="1">
      <alignment/>
    </xf>
    <xf numFmtId="0" fontId="19" fillId="0" borderId="9" xfId="0" applyFont="1" applyBorder="1" applyAlignment="1">
      <alignment/>
    </xf>
    <xf numFmtId="0" fontId="19" fillId="0" borderId="0" xfId="0" applyFont="1" applyAlignment="1">
      <alignment wrapText="1"/>
    </xf>
    <xf numFmtId="177" fontId="81" fillId="35" borderId="0" xfId="0" applyNumberFormat="1" applyFont="1" applyFill="1" applyBorder="1" applyAlignment="1">
      <alignment horizontal="center"/>
    </xf>
    <xf numFmtId="0" fontId="45" fillId="34" borderId="0" xfId="67" applyFont="1" applyFill="1" applyAlignment="1">
      <alignment vertical="center"/>
      <protection/>
    </xf>
    <xf numFmtId="0" fontId="45" fillId="0" borderId="0" xfId="67" applyFont="1" applyFill="1" applyAlignment="1">
      <alignment vertical="center"/>
      <protection/>
    </xf>
    <xf numFmtId="0" fontId="44" fillId="36" borderId="10" xfId="67" applyFont="1" applyFill="1" applyBorder="1" applyAlignment="1">
      <alignment vertical="center" wrapText="1"/>
      <protection/>
    </xf>
    <xf numFmtId="0" fontId="44" fillId="36" borderId="10" xfId="67" applyFont="1" applyFill="1" applyBorder="1" applyAlignment="1">
      <alignment horizontal="center" vertical="center" wrapText="1"/>
      <protection/>
    </xf>
    <xf numFmtId="0" fontId="46" fillId="37" borderId="9" xfId="67" applyFont="1" applyFill="1" applyBorder="1" applyAlignment="1">
      <alignment horizontal="center" vertical="center" wrapText="1"/>
      <protection/>
    </xf>
    <xf numFmtId="0" fontId="46" fillId="37" borderId="0" xfId="67" applyFont="1" applyFill="1" applyBorder="1" applyAlignment="1">
      <alignment horizontal="center" vertical="center" wrapText="1"/>
      <protection/>
    </xf>
    <xf numFmtId="0" fontId="43" fillId="0" borderId="10" xfId="67" applyFont="1" applyFill="1" applyBorder="1" applyAlignment="1">
      <alignment horizontal="center" vertical="center"/>
      <protection/>
    </xf>
    <xf numFmtId="0" fontId="45" fillId="0" borderId="10" xfId="67" applyFont="1" applyFill="1" applyBorder="1" applyAlignment="1">
      <alignment vertical="center"/>
      <protection/>
    </xf>
    <xf numFmtId="166" fontId="45" fillId="0" borderId="10" xfId="62" applyNumberFormat="1" applyFont="1" applyFill="1" applyBorder="1" applyAlignment="1" applyProtection="1">
      <alignment vertical="center"/>
      <protection/>
    </xf>
    <xf numFmtId="9" fontId="47" fillId="0" borderId="11" xfId="77" applyNumberFormat="1" applyFont="1" applyFill="1" applyBorder="1" applyAlignment="1" applyProtection="1">
      <alignment vertical="center"/>
      <protection/>
    </xf>
    <xf numFmtId="166" fontId="47" fillId="0" borderId="10" xfId="62" applyNumberFormat="1" applyFont="1" applyFill="1" applyBorder="1" applyAlignment="1" applyProtection="1">
      <alignment vertical="center"/>
      <protection/>
    </xf>
    <xf numFmtId="0" fontId="19" fillId="0" borderId="0" xfId="67" applyFont="1" applyFill="1" applyAlignment="1">
      <alignment vertical="center"/>
      <protection/>
    </xf>
    <xf numFmtId="166" fontId="19" fillId="0" borderId="0" xfId="62" applyNumberFormat="1" applyFont="1" applyFill="1" applyBorder="1" applyAlignment="1" applyProtection="1">
      <alignment vertical="center"/>
      <protection/>
    </xf>
    <xf numFmtId="9" fontId="43" fillId="0" borderId="9" xfId="77" applyNumberFormat="1" applyFont="1" applyFill="1" applyBorder="1" applyAlignment="1" applyProtection="1">
      <alignment vertical="center"/>
      <protection/>
    </xf>
    <xf numFmtId="166" fontId="43" fillId="0" borderId="0" xfId="62" applyNumberFormat="1" applyFont="1" applyFill="1" applyBorder="1" applyAlignment="1" applyProtection="1">
      <alignment vertical="center"/>
      <protection/>
    </xf>
    <xf numFmtId="0" fontId="19" fillId="0" borderId="0" xfId="67" applyFont="1" applyFill="1" applyAlignment="1">
      <alignment horizontal="left" vertical="center" indent="2"/>
      <protection/>
    </xf>
    <xf numFmtId="0" fontId="19" fillId="0" borderId="0" xfId="67" applyFont="1" applyFill="1" applyAlignment="1">
      <alignment horizontal="left" vertical="center" wrapText="1" indent="2"/>
      <protection/>
    </xf>
    <xf numFmtId="0" fontId="19" fillId="0" borderId="0" xfId="67" applyFont="1" applyFill="1" applyAlignment="1">
      <alignment vertical="center" wrapText="1"/>
      <protection/>
    </xf>
    <xf numFmtId="0" fontId="19" fillId="0" borderId="0" xfId="67" applyFont="1" applyFill="1" applyBorder="1" applyAlignment="1">
      <alignment vertical="center"/>
      <protection/>
    </xf>
    <xf numFmtId="166" fontId="45" fillId="0" borderId="0" xfId="62" applyNumberFormat="1" applyFont="1" applyFill="1" applyBorder="1" applyAlignment="1" applyProtection="1">
      <alignment vertical="center"/>
      <protection/>
    </xf>
    <xf numFmtId="9" fontId="47" fillId="0" borderId="9" xfId="77" applyNumberFormat="1" applyFont="1" applyFill="1" applyBorder="1" applyAlignment="1" applyProtection="1">
      <alignment vertical="center"/>
      <protection/>
    </xf>
    <xf numFmtId="166" fontId="47" fillId="0" borderId="0" xfId="62" applyNumberFormat="1" applyFont="1" applyFill="1" applyBorder="1" applyAlignment="1" applyProtection="1">
      <alignment vertical="center"/>
      <protection/>
    </xf>
    <xf numFmtId="0" fontId="45" fillId="0" borderId="12" xfId="67" applyFont="1" applyFill="1" applyBorder="1" applyAlignment="1">
      <alignment vertical="center"/>
      <protection/>
    </xf>
    <xf numFmtId="166" fontId="45" fillId="0" borderId="12" xfId="62" applyNumberFormat="1" applyFont="1" applyFill="1" applyBorder="1" applyAlignment="1" applyProtection="1">
      <alignment vertical="center"/>
      <protection/>
    </xf>
    <xf numFmtId="9" fontId="47" fillId="0" borderId="13" xfId="77" applyNumberFormat="1" applyFont="1" applyFill="1" applyBorder="1" applyAlignment="1" applyProtection="1">
      <alignment vertical="center"/>
      <protection/>
    </xf>
    <xf numFmtId="166" fontId="47" fillId="0" borderId="12" xfId="62" applyNumberFormat="1" applyFont="1" applyFill="1" applyBorder="1" applyAlignment="1" applyProtection="1">
      <alignment vertical="center"/>
      <protection/>
    </xf>
    <xf numFmtId="0" fontId="45" fillId="0" borderId="0" xfId="67" applyFont="1" applyFill="1" applyBorder="1" applyAlignment="1">
      <alignment vertical="center"/>
      <protection/>
    </xf>
    <xf numFmtId="9" fontId="47" fillId="0" borderId="9" xfId="77" applyNumberFormat="1" applyFont="1" applyFill="1" applyBorder="1" applyAlignment="1">
      <alignment vertical="center"/>
    </xf>
    <xf numFmtId="0" fontId="47" fillId="0" borderId="0" xfId="67" applyFont="1" applyFill="1" applyBorder="1" applyAlignment="1">
      <alignment vertical="center"/>
      <protection/>
    </xf>
    <xf numFmtId="9" fontId="43" fillId="0" borderId="9" xfId="77" applyNumberFormat="1" applyFont="1" applyFill="1" applyBorder="1" applyAlignment="1">
      <alignment vertical="center"/>
    </xf>
    <xf numFmtId="0" fontId="43" fillId="0" borderId="0" xfId="67" applyFont="1" applyFill="1" applyBorder="1" applyAlignment="1">
      <alignment vertical="center"/>
      <protection/>
    </xf>
    <xf numFmtId="9" fontId="47" fillId="0" borderId="13" xfId="77" applyFont="1" applyFill="1" applyBorder="1" applyAlignment="1" applyProtection="1">
      <alignment vertical="center"/>
      <protection/>
    </xf>
    <xf numFmtId="0" fontId="79" fillId="0" borderId="0" xfId="0" applyFont="1" applyAlignment="1">
      <alignment/>
    </xf>
    <xf numFmtId="177" fontId="79" fillId="0" borderId="0" xfId="0" applyNumberFormat="1" applyFont="1" applyAlignment="1">
      <alignment/>
    </xf>
    <xf numFmtId="177" fontId="82" fillId="0" borderId="0" xfId="0" applyNumberFormat="1" applyFont="1" applyFill="1" applyBorder="1" applyAlignment="1">
      <alignment horizontal="right" vertical="top" wrapText="1"/>
    </xf>
    <xf numFmtId="0" fontId="80" fillId="0" borderId="0" xfId="63" applyFont="1" applyFill="1">
      <alignment/>
      <protection/>
    </xf>
    <xf numFmtId="0" fontId="80" fillId="0" borderId="0" xfId="63" applyFont="1">
      <alignment/>
      <protection/>
    </xf>
    <xf numFmtId="0" fontId="49" fillId="36" borderId="10" xfId="65" applyFont="1" applyFill="1" applyBorder="1" applyAlignment="1">
      <alignment horizontal="center" vertical="center" wrapText="1"/>
      <protection/>
    </xf>
    <xf numFmtId="0" fontId="41" fillId="0" borderId="10" xfId="63" applyFont="1" applyBorder="1">
      <alignment/>
      <protection/>
    </xf>
    <xf numFmtId="0" fontId="41" fillId="0" borderId="10" xfId="63" applyFont="1" applyFill="1" applyBorder="1">
      <alignment/>
      <protection/>
    </xf>
    <xf numFmtId="1" fontId="41" fillId="0" borderId="10" xfId="63" applyNumberFormat="1" applyFont="1" applyBorder="1">
      <alignment/>
      <protection/>
    </xf>
    <xf numFmtId="0" fontId="80" fillId="0" borderId="0" xfId="63" applyFont="1" applyBorder="1">
      <alignment/>
      <protection/>
    </xf>
    <xf numFmtId="0" fontId="80" fillId="0" borderId="0" xfId="63" applyFont="1" applyFill="1" applyBorder="1">
      <alignment/>
      <protection/>
    </xf>
    <xf numFmtId="1" fontId="80" fillId="0" borderId="0" xfId="63" applyNumberFormat="1" applyFont="1" applyBorder="1">
      <alignment/>
      <protection/>
    </xf>
    <xf numFmtId="0" fontId="80" fillId="0" borderId="14" xfId="63" applyFont="1" applyBorder="1">
      <alignment/>
      <protection/>
    </xf>
    <xf numFmtId="0" fontId="80" fillId="0" borderId="14" xfId="63" applyFont="1" applyFill="1" applyBorder="1">
      <alignment/>
      <protection/>
    </xf>
    <xf numFmtId="0" fontId="80" fillId="0" borderId="15" xfId="63" applyFont="1" applyBorder="1">
      <alignment/>
      <protection/>
    </xf>
    <xf numFmtId="1" fontId="41" fillId="0" borderId="10" xfId="63" applyNumberFormat="1" applyFont="1" applyFill="1" applyBorder="1">
      <alignment/>
      <protection/>
    </xf>
    <xf numFmtId="1" fontId="80" fillId="0" borderId="0" xfId="63" applyNumberFormat="1" applyFont="1" applyFill="1" applyBorder="1">
      <alignment/>
      <protection/>
    </xf>
    <xf numFmtId="1" fontId="80" fillId="0" borderId="14" xfId="63" applyNumberFormat="1" applyFont="1" applyFill="1" applyBorder="1">
      <alignment/>
      <protection/>
    </xf>
    <xf numFmtId="0" fontId="41" fillId="0" borderId="14" xfId="63" applyFont="1" applyBorder="1">
      <alignment/>
      <protection/>
    </xf>
    <xf numFmtId="0" fontId="41" fillId="0" borderId="12" xfId="63" applyFont="1" applyBorder="1">
      <alignment/>
      <protection/>
    </xf>
    <xf numFmtId="0" fontId="41" fillId="0" borderId="12" xfId="63" applyFont="1" applyFill="1" applyBorder="1">
      <alignment/>
      <protection/>
    </xf>
    <xf numFmtId="1" fontId="80" fillId="0" borderId="0" xfId="63" applyNumberFormat="1" applyFont="1">
      <alignment/>
      <protection/>
    </xf>
    <xf numFmtId="0" fontId="19" fillId="0" borderId="0" xfId="65" applyFont="1" applyBorder="1" applyAlignment="1">
      <alignment vertical="center"/>
      <protection/>
    </xf>
    <xf numFmtId="166" fontId="19" fillId="0" borderId="0" xfId="67" applyNumberFormat="1" applyFont="1" applyFill="1" applyBorder="1" applyAlignment="1">
      <alignment horizontal="right" vertical="center"/>
      <protection/>
    </xf>
    <xf numFmtId="0" fontId="49" fillId="36" borderId="10" xfId="65" applyFont="1" applyFill="1" applyBorder="1" applyAlignment="1">
      <alignment vertical="center"/>
      <protection/>
    </xf>
    <xf numFmtId="0" fontId="19" fillId="0" borderId="0" xfId="65" applyFont="1" applyBorder="1" applyAlignment="1">
      <alignment horizontal="left" vertical="center" indent="2"/>
      <protection/>
    </xf>
    <xf numFmtId="9" fontId="19" fillId="0" borderId="9" xfId="77" applyFont="1" applyFill="1" applyBorder="1" applyAlignment="1" applyProtection="1">
      <alignment vertical="center"/>
      <protection/>
    </xf>
    <xf numFmtId="0" fontId="45" fillId="0" borderId="12" xfId="65" applyFont="1" applyFill="1" applyBorder="1" applyAlignment="1">
      <alignment vertical="center" wrapText="1"/>
      <protection/>
    </xf>
    <xf numFmtId="9" fontId="45" fillId="0" borderId="13" xfId="77" applyFont="1" applyFill="1" applyBorder="1" applyAlignment="1" applyProtection="1">
      <alignment vertical="center"/>
      <protection/>
    </xf>
    <xf numFmtId="0" fontId="19" fillId="0" borderId="0" xfId="65" applyFont="1" applyFill="1" applyAlignment="1">
      <alignment vertical="center"/>
      <protection/>
    </xf>
    <xf numFmtId="0" fontId="45" fillId="34" borderId="0" xfId="65" applyFont="1" applyFill="1" applyBorder="1" applyAlignment="1">
      <alignment vertical="center"/>
      <protection/>
    </xf>
    <xf numFmtId="0" fontId="45" fillId="0" borderId="0" xfId="65" applyFont="1" applyFill="1" applyBorder="1" applyAlignment="1">
      <alignment vertical="center" wrapText="1"/>
      <protection/>
    </xf>
    <xf numFmtId="0" fontId="19" fillId="0" borderId="0" xfId="65" applyFont="1" applyFill="1" applyBorder="1" applyAlignment="1">
      <alignment horizontal="left" vertical="center" indent="2"/>
      <protection/>
    </xf>
    <xf numFmtId="166" fontId="19" fillId="0" borderId="0" xfId="62" applyNumberFormat="1" applyFont="1" applyFill="1" applyBorder="1" applyAlignment="1" applyProtection="1">
      <alignment horizontal="right" vertical="center"/>
      <protection/>
    </xf>
    <xf numFmtId="0" fontId="45" fillId="34" borderId="0" xfId="68" applyFont="1" applyFill="1" applyAlignment="1">
      <alignment vertical="center"/>
      <protection/>
    </xf>
    <xf numFmtId="0" fontId="45" fillId="0" borderId="0" xfId="68" applyFont="1" applyFill="1" applyAlignment="1">
      <alignment vertical="center"/>
      <protection/>
    </xf>
    <xf numFmtId="0" fontId="49" fillId="36" borderId="10" xfId="66" applyFont="1" applyFill="1" applyBorder="1" applyAlignment="1">
      <alignment horizontal="left" vertical="center" wrapText="1"/>
      <protection/>
    </xf>
    <xf numFmtId="0" fontId="49" fillId="36" borderId="10" xfId="66" applyFont="1" applyFill="1" applyBorder="1" applyAlignment="1">
      <alignment horizontal="center" vertical="center" wrapText="1"/>
      <protection/>
    </xf>
    <xf numFmtId="0" fontId="49" fillId="37" borderId="10" xfId="66" applyFont="1" applyFill="1" applyBorder="1" applyAlignment="1">
      <alignment horizontal="left" vertical="center" wrapText="1"/>
      <protection/>
    </xf>
    <xf numFmtId="0" fontId="49" fillId="37" borderId="10" xfId="66" applyFont="1" applyFill="1" applyBorder="1" applyAlignment="1">
      <alignment horizontal="center" vertical="center" wrapText="1"/>
      <protection/>
    </xf>
    <xf numFmtId="0" fontId="45" fillId="0" borderId="0" xfId="66" applyFont="1" applyBorder="1" applyAlignment="1">
      <alignment horizontal="left" vertical="center" wrapText="1"/>
      <protection/>
    </xf>
    <xf numFmtId="166" fontId="19" fillId="0" borderId="0" xfId="66" applyNumberFormat="1" applyFont="1" applyFill="1" applyAlignment="1">
      <alignment horizontal="right" vertical="center" wrapText="1"/>
      <protection/>
    </xf>
    <xf numFmtId="166" fontId="45" fillId="0" borderId="0" xfId="66" applyNumberFormat="1" applyFont="1" applyFill="1" applyAlignment="1">
      <alignment horizontal="right" vertical="center" wrapText="1"/>
      <protection/>
    </xf>
    <xf numFmtId="0" fontId="19" fillId="0" borderId="0" xfId="66" applyFont="1" applyBorder="1" applyAlignment="1">
      <alignment horizontal="left" vertical="center" wrapText="1"/>
      <protection/>
    </xf>
    <xf numFmtId="9" fontId="43" fillId="0" borderId="0" xfId="77" applyFont="1" applyFill="1" applyBorder="1" applyAlignment="1" applyProtection="1">
      <alignment vertical="center"/>
      <protection/>
    </xf>
    <xf numFmtId="0" fontId="19" fillId="0" borderId="10" xfId="66" applyFont="1" applyBorder="1" applyAlignment="1">
      <alignment horizontal="left" vertical="center" wrapText="1"/>
      <protection/>
    </xf>
    <xf numFmtId="166" fontId="19" fillId="0" borderId="10" xfId="62" applyNumberFormat="1" applyFont="1" applyFill="1" applyBorder="1" applyAlignment="1" applyProtection="1">
      <alignment vertical="center"/>
      <protection/>
    </xf>
    <xf numFmtId="0" fontId="19" fillId="0" borderId="0" xfId="66" applyFont="1" applyFill="1" applyBorder="1" applyAlignment="1">
      <alignment horizontal="left" vertical="center" wrapText="1"/>
      <protection/>
    </xf>
    <xf numFmtId="0" fontId="19" fillId="0" borderId="10" xfId="66" applyFont="1" applyFill="1" applyBorder="1" applyAlignment="1">
      <alignment horizontal="left" vertical="center" wrapText="1"/>
      <protection/>
    </xf>
    <xf numFmtId="9" fontId="47" fillId="0" borderId="0" xfId="77" applyFont="1" applyFill="1" applyBorder="1" applyAlignment="1" applyProtection="1">
      <alignment vertical="center"/>
      <protection/>
    </xf>
    <xf numFmtId="0" fontId="45" fillId="0" borderId="12" xfId="66" applyFont="1" applyFill="1" applyBorder="1" applyAlignment="1">
      <alignment horizontal="left" vertical="center" wrapText="1"/>
      <protection/>
    </xf>
    <xf numFmtId="9" fontId="47" fillId="0" borderId="12" xfId="77" applyFont="1" applyFill="1" applyBorder="1" applyAlignment="1" applyProtection="1">
      <alignment vertical="center"/>
      <protection/>
    </xf>
    <xf numFmtId="166" fontId="43" fillId="0" borderId="10" xfId="62" applyNumberFormat="1" applyFont="1" applyFill="1" applyBorder="1" applyAlignment="1" applyProtection="1">
      <alignment vertical="center"/>
      <protection/>
    </xf>
    <xf numFmtId="0" fontId="45" fillId="0" borderId="10" xfId="66" applyFont="1" applyFill="1" applyBorder="1" applyAlignment="1">
      <alignment horizontal="left" vertical="center" wrapText="1"/>
      <protection/>
    </xf>
    <xf numFmtId="9" fontId="47" fillId="0" borderId="10" xfId="77" applyFont="1" applyFill="1" applyBorder="1" applyAlignment="1" applyProtection="1">
      <alignment vertical="center"/>
      <protection/>
    </xf>
    <xf numFmtId="166" fontId="19" fillId="0" borderId="12" xfId="62" applyNumberFormat="1" applyFont="1" applyFill="1" applyBorder="1" applyAlignment="1" applyProtection="1">
      <alignment vertical="center"/>
      <protection/>
    </xf>
    <xf numFmtId="0" fontId="45" fillId="0" borderId="0" xfId="66" applyFont="1" applyFill="1" applyBorder="1" applyAlignment="1">
      <alignment horizontal="left" vertical="center" wrapText="1"/>
      <protection/>
    </xf>
    <xf numFmtId="0" fontId="19" fillId="0" borderId="12" xfId="66" applyFont="1" applyFill="1" applyBorder="1" applyAlignment="1">
      <alignment horizontal="left" vertical="center" wrapText="1"/>
      <protection/>
    </xf>
    <xf numFmtId="0" fontId="19" fillId="0" borderId="16" xfId="66" applyFont="1" applyFill="1" applyBorder="1" applyAlignment="1">
      <alignment horizontal="left" vertical="center" wrapText="1"/>
      <protection/>
    </xf>
    <xf numFmtId="166" fontId="19" fillId="0" borderId="16" xfId="62" applyNumberFormat="1" applyFont="1" applyFill="1" applyBorder="1" applyAlignment="1" applyProtection="1">
      <alignment vertical="center"/>
      <protection/>
    </xf>
    <xf numFmtId="166" fontId="43" fillId="0" borderId="12" xfId="62" applyNumberFormat="1" applyFont="1" applyFill="1" applyBorder="1" applyAlignment="1" applyProtection="1">
      <alignment vertical="center"/>
      <protection/>
    </xf>
    <xf numFmtId="166" fontId="43" fillId="0" borderId="16" xfId="62" applyNumberFormat="1" applyFont="1" applyFill="1" applyBorder="1" applyAlignment="1" applyProtection="1">
      <alignment vertical="center"/>
      <protection/>
    </xf>
    <xf numFmtId="0" fontId="45" fillId="34" borderId="0" xfId="67" applyFont="1" applyFill="1" applyAlignment="1">
      <alignment vertical="center" wrapText="1"/>
      <protection/>
    </xf>
    <xf numFmtId="0" fontId="19" fillId="34" borderId="0" xfId="67" applyFont="1" applyFill="1" applyAlignment="1">
      <alignment vertical="center"/>
      <protection/>
    </xf>
    <xf numFmtId="0" fontId="43" fillId="0" borderId="10" xfId="67" applyFont="1" applyFill="1" applyBorder="1" applyAlignment="1">
      <alignment horizontal="center" vertical="center" wrapText="1"/>
      <protection/>
    </xf>
    <xf numFmtId="0" fontId="45" fillId="0" borderId="0" xfId="67" applyFont="1" applyFill="1" applyAlignment="1">
      <alignment vertical="center" wrapText="1"/>
      <protection/>
    </xf>
    <xf numFmtId="9" fontId="43" fillId="0" borderId="9" xfId="77" applyFont="1" applyFill="1" applyBorder="1" applyAlignment="1" applyProtection="1">
      <alignment vertical="center"/>
      <protection/>
    </xf>
    <xf numFmtId="0" fontId="19" fillId="0" borderId="0" xfId="67" applyFont="1" applyFill="1" applyAlignment="1">
      <alignment horizontal="left" vertical="center" wrapText="1"/>
      <protection/>
    </xf>
    <xf numFmtId="0" fontId="45" fillId="0" borderId="10" xfId="67" applyFont="1" applyFill="1" applyBorder="1" applyAlignment="1">
      <alignment vertical="center" wrapText="1"/>
      <protection/>
    </xf>
    <xf numFmtId="9" fontId="47" fillId="0" borderId="11" xfId="77" applyFont="1" applyFill="1" applyBorder="1" applyAlignment="1" applyProtection="1">
      <alignment vertical="center"/>
      <protection/>
    </xf>
    <xf numFmtId="0" fontId="45" fillId="0" borderId="0" xfId="67" applyFont="1" applyFill="1" applyBorder="1" applyAlignment="1">
      <alignment vertical="center" wrapText="1"/>
      <protection/>
    </xf>
    <xf numFmtId="9" fontId="47" fillId="0" borderId="9" xfId="77" applyFont="1" applyFill="1" applyBorder="1" applyAlignment="1" applyProtection="1">
      <alignment vertical="center"/>
      <protection/>
    </xf>
    <xf numFmtId="0" fontId="45" fillId="0" borderId="12" xfId="67" applyFont="1" applyFill="1" applyBorder="1" applyAlignment="1">
      <alignment vertical="center" wrapText="1"/>
      <protection/>
    </xf>
    <xf numFmtId="0" fontId="19" fillId="36" borderId="10" xfId="67" applyFont="1" applyFill="1" applyBorder="1" applyAlignment="1">
      <alignment vertical="center"/>
      <protection/>
    </xf>
    <xf numFmtId="0" fontId="19" fillId="0" borderId="15" xfId="67" applyFont="1" applyFill="1" applyBorder="1" applyAlignment="1">
      <alignment horizontal="center" vertical="center" wrapText="1"/>
      <protection/>
    </xf>
    <xf numFmtId="0" fontId="43" fillId="0" borderId="17" xfId="67" applyFont="1" applyFill="1" applyBorder="1" applyAlignment="1">
      <alignment horizontal="center" vertical="center" wrapText="1"/>
      <protection/>
    </xf>
    <xf numFmtId="0" fontId="43" fillId="0" borderId="15" xfId="67" applyFont="1" applyFill="1" applyBorder="1" applyAlignment="1">
      <alignment horizontal="center" vertical="center" wrapText="1"/>
      <protection/>
    </xf>
    <xf numFmtId="0" fontId="45" fillId="38" borderId="0" xfId="67" applyFont="1" applyFill="1" applyAlignment="1">
      <alignment vertical="center"/>
      <protection/>
    </xf>
    <xf numFmtId="0" fontId="43" fillId="37" borderId="9" xfId="67" applyFont="1" applyFill="1" applyBorder="1" applyAlignment="1">
      <alignment horizontal="center" vertical="center"/>
      <protection/>
    </xf>
    <xf numFmtId="0" fontId="43" fillId="37" borderId="0" xfId="67" applyFont="1" applyFill="1" applyAlignment="1">
      <alignment horizontal="center" vertical="center" wrapText="1"/>
      <protection/>
    </xf>
    <xf numFmtId="166" fontId="45" fillId="0" borderId="0" xfId="67" applyNumberFormat="1" applyFont="1" applyFill="1" applyAlignment="1">
      <alignment vertical="center" wrapText="1"/>
      <protection/>
    </xf>
    <xf numFmtId="173" fontId="43" fillId="0" borderId="9" xfId="77" applyNumberFormat="1" applyFont="1" applyFill="1" applyBorder="1" applyAlignment="1" applyProtection="1">
      <alignment vertical="center"/>
      <protection/>
    </xf>
    <xf numFmtId="0" fontId="43" fillId="0" borderId="0" xfId="67" applyFont="1" applyFill="1" applyAlignment="1">
      <alignment vertical="center"/>
      <protection/>
    </xf>
    <xf numFmtId="165" fontId="19" fillId="0" borderId="0" xfId="62" applyNumberFormat="1" applyFont="1" applyFill="1" applyBorder="1" applyAlignment="1" applyProtection="1">
      <alignment vertical="center"/>
      <protection/>
    </xf>
    <xf numFmtId="165" fontId="43" fillId="0" borderId="0" xfId="62" applyNumberFormat="1" applyFont="1" applyFill="1" applyBorder="1" applyAlignment="1" applyProtection="1">
      <alignment vertical="center"/>
      <protection/>
    </xf>
    <xf numFmtId="0" fontId="45" fillId="0" borderId="14" xfId="67" applyFont="1" applyFill="1" applyBorder="1" applyAlignment="1">
      <alignment vertical="center" wrapText="1"/>
      <protection/>
    </xf>
    <xf numFmtId="166" fontId="45" fillId="0" borderId="14" xfId="62" applyNumberFormat="1" applyFont="1" applyFill="1" applyBorder="1" applyAlignment="1" applyProtection="1">
      <alignment vertical="center"/>
      <protection/>
    </xf>
    <xf numFmtId="9" fontId="47" fillId="0" borderId="18" xfId="77" applyNumberFormat="1" applyFont="1" applyFill="1" applyBorder="1" applyAlignment="1" applyProtection="1">
      <alignment vertical="center"/>
      <protection/>
    </xf>
    <xf numFmtId="166" fontId="47" fillId="0" borderId="14" xfId="62" applyNumberFormat="1" applyFont="1" applyFill="1" applyBorder="1" applyAlignment="1" applyProtection="1">
      <alignment vertical="center"/>
      <protection/>
    </xf>
    <xf numFmtId="0" fontId="45" fillId="0" borderId="16" xfId="67" applyFont="1" applyFill="1" applyBorder="1" applyAlignment="1">
      <alignment vertical="center" wrapText="1"/>
      <protection/>
    </xf>
    <xf numFmtId="166" fontId="45" fillId="0" borderId="16" xfId="62" applyNumberFormat="1" applyFont="1" applyFill="1" applyBorder="1" applyAlignment="1" applyProtection="1">
      <alignment vertical="center"/>
      <protection/>
    </xf>
    <xf numFmtId="9" fontId="47" fillId="0" borderId="19" xfId="77" applyNumberFormat="1" applyFont="1" applyFill="1" applyBorder="1" applyAlignment="1" applyProtection="1">
      <alignment vertical="center"/>
      <protection/>
    </xf>
    <xf numFmtId="166" fontId="47" fillId="0" borderId="16" xfId="62" applyNumberFormat="1" applyFont="1" applyFill="1" applyBorder="1" applyAlignment="1" applyProtection="1">
      <alignment vertical="center"/>
      <protection/>
    </xf>
    <xf numFmtId="173" fontId="43" fillId="0" borderId="0" xfId="77" applyNumberFormat="1" applyFont="1" applyFill="1" applyBorder="1" applyAlignment="1" applyProtection="1">
      <alignment vertical="center"/>
      <protection/>
    </xf>
    <xf numFmtId="0" fontId="45" fillId="38" borderId="0" xfId="67" applyFont="1" applyFill="1" applyAlignment="1">
      <alignment vertical="center" wrapText="1"/>
      <protection/>
    </xf>
    <xf numFmtId="0" fontId="19" fillId="0" borderId="14" xfId="67" applyFont="1" applyFill="1" applyBorder="1" applyAlignment="1">
      <alignment vertical="center" wrapText="1"/>
      <protection/>
    </xf>
    <xf numFmtId="166" fontId="19" fillId="0" borderId="14" xfId="62" applyNumberFormat="1" applyFont="1" applyFill="1" applyBorder="1" applyAlignment="1" applyProtection="1">
      <alignment vertical="center"/>
      <protection/>
    </xf>
    <xf numFmtId="9" fontId="43" fillId="0" borderId="18" xfId="77" applyFont="1" applyFill="1" applyBorder="1" applyAlignment="1" applyProtection="1">
      <alignment vertical="center"/>
      <protection/>
    </xf>
    <xf numFmtId="166" fontId="43" fillId="0" borderId="14" xfId="62" applyNumberFormat="1" applyFont="1" applyFill="1" applyBorder="1" applyAlignment="1" applyProtection="1">
      <alignment vertical="center"/>
      <protection/>
    </xf>
    <xf numFmtId="0" fontId="19" fillId="0" borderId="0" xfId="67" applyFont="1" applyFill="1" applyBorder="1" applyAlignment="1">
      <alignment vertical="center" wrapText="1"/>
      <protection/>
    </xf>
    <xf numFmtId="9" fontId="43" fillId="0" borderId="18" xfId="77" applyFont="1" applyFill="1" applyBorder="1" applyAlignment="1">
      <alignment vertical="center" wrapText="1"/>
    </xf>
    <xf numFmtId="0" fontId="43" fillId="0" borderId="14" xfId="67" applyFont="1" applyFill="1" applyBorder="1" applyAlignment="1">
      <alignment vertical="center" wrapText="1"/>
      <protection/>
    </xf>
    <xf numFmtId="9" fontId="43" fillId="0" borderId="9" xfId="77" applyFont="1" applyFill="1" applyBorder="1" applyAlignment="1">
      <alignment vertical="center" wrapText="1"/>
    </xf>
    <xf numFmtId="0" fontId="43" fillId="0" borderId="0" xfId="67" applyFont="1" applyFill="1" applyAlignment="1">
      <alignment vertical="center" wrapText="1"/>
      <protection/>
    </xf>
    <xf numFmtId="9" fontId="47" fillId="0" borderId="9" xfId="77" applyFont="1" applyFill="1" applyBorder="1" applyAlignment="1">
      <alignment vertical="center" wrapText="1"/>
    </xf>
    <xf numFmtId="0" fontId="47" fillId="0" borderId="0" xfId="67" applyFont="1" applyFill="1" applyAlignment="1">
      <alignment vertical="center" wrapText="1"/>
      <protection/>
    </xf>
    <xf numFmtId="0" fontId="43" fillId="0" borderId="0" xfId="67" applyFont="1" applyFill="1" applyBorder="1" applyAlignment="1">
      <alignment vertical="center" wrapText="1"/>
      <protection/>
    </xf>
    <xf numFmtId="0" fontId="19" fillId="0" borderId="10" xfId="67" applyFont="1" applyFill="1" applyBorder="1" applyAlignment="1">
      <alignment vertical="center" wrapText="1"/>
      <protection/>
    </xf>
    <xf numFmtId="9" fontId="43" fillId="0" borderId="11" xfId="77" applyFont="1" applyFill="1" applyBorder="1" applyAlignment="1">
      <alignment vertical="center" wrapText="1"/>
    </xf>
    <xf numFmtId="0" fontId="43" fillId="0" borderId="10" xfId="67" applyFont="1" applyFill="1" applyBorder="1" applyAlignment="1">
      <alignment vertical="center" wrapText="1"/>
      <protection/>
    </xf>
    <xf numFmtId="0" fontId="45" fillId="34" borderId="0" xfId="65" applyFont="1" applyFill="1" applyAlignment="1">
      <alignment vertical="center" wrapText="1"/>
      <protection/>
    </xf>
    <xf numFmtId="177" fontId="76" fillId="0" borderId="0" xfId="0" applyNumberFormat="1" applyFont="1" applyFill="1" applyBorder="1" applyAlignment="1">
      <alignment horizontal="right" wrapText="1"/>
    </xf>
    <xf numFmtId="0" fontId="80" fillId="39" borderId="0" xfId="63" applyFont="1" applyFill="1" applyBorder="1">
      <alignment/>
      <protection/>
    </xf>
    <xf numFmtId="177" fontId="83" fillId="0" borderId="0" xfId="0" applyNumberFormat="1" applyFont="1" applyBorder="1" applyAlignment="1">
      <alignment horizontal="right" wrapText="1"/>
    </xf>
    <xf numFmtId="177" fontId="83" fillId="0" borderId="0" xfId="0" applyNumberFormat="1" applyFont="1" applyAlignment="1">
      <alignment/>
    </xf>
    <xf numFmtId="0" fontId="19" fillId="39" borderId="0" xfId="0" applyFont="1" applyFill="1" applyAlignment="1">
      <alignment/>
    </xf>
    <xf numFmtId="177" fontId="84" fillId="0" borderId="0" xfId="64" applyNumberFormat="1" applyFont="1" applyBorder="1" applyAlignment="1">
      <alignment horizontal="right" wrapText="1"/>
      <protection/>
    </xf>
    <xf numFmtId="177" fontId="85" fillId="0" borderId="0" xfId="0" applyNumberFormat="1" applyFont="1" applyBorder="1" applyAlignment="1">
      <alignment horizontal="right" wrapText="1"/>
    </xf>
    <xf numFmtId="177" fontId="86" fillId="0" borderId="0" xfId="64" applyNumberFormat="1" applyFont="1" applyBorder="1" applyAlignment="1">
      <alignment horizontal="right" wrapText="1"/>
      <protection/>
    </xf>
    <xf numFmtId="3" fontId="49" fillId="36" borderId="10" xfId="66" applyNumberFormat="1" applyFont="1" applyFill="1" applyBorder="1" applyAlignment="1">
      <alignment horizontal="left" vertical="center" wrapText="1"/>
      <protection/>
    </xf>
    <xf numFmtId="0" fontId="19" fillId="0" borderId="0" xfId="67" applyFont="1" applyFill="1" applyAlignment="1">
      <alignment horizontal="left" indent="2"/>
      <protection/>
    </xf>
    <xf numFmtId="0" fontId="19" fillId="0" borderId="0" xfId="67" applyFont="1" applyFill="1" applyAlignment="1">
      <alignment horizontal="left" wrapText="1" indent="2"/>
      <protection/>
    </xf>
    <xf numFmtId="0" fontId="54" fillId="34" borderId="0" xfId="68" applyFont="1" applyFill="1" applyAlignment="1">
      <alignment vertical="center"/>
      <protection/>
    </xf>
    <xf numFmtId="1" fontId="87" fillId="0" borderId="0" xfId="0" applyNumberFormat="1" applyFont="1" applyAlignment="1">
      <alignment/>
    </xf>
    <xf numFmtId="166" fontId="19" fillId="8" borderId="0" xfId="62" applyNumberFormat="1" applyFont="1" applyFill="1" applyBorder="1" applyAlignment="1" applyProtection="1">
      <alignment vertical="center"/>
      <protection/>
    </xf>
    <xf numFmtId="166" fontId="19" fillId="8" borderId="10" xfId="62" applyNumberFormat="1" applyFont="1" applyFill="1" applyBorder="1" applyAlignment="1" applyProtection="1">
      <alignment vertical="center"/>
      <protection/>
    </xf>
    <xf numFmtId="166" fontId="45" fillId="8" borderId="12" xfId="62" applyNumberFormat="1" applyFont="1" applyFill="1" applyBorder="1" applyAlignment="1" applyProtection="1">
      <alignment vertical="center"/>
      <protection/>
    </xf>
    <xf numFmtId="0" fontId="43" fillId="0" borderId="0" xfId="0" applyFont="1" applyBorder="1" applyAlignment="1">
      <alignment/>
    </xf>
    <xf numFmtId="0" fontId="19" fillId="0" borderId="0" xfId="0" applyFont="1" applyBorder="1" applyAlignment="1">
      <alignment/>
    </xf>
    <xf numFmtId="0" fontId="19" fillId="0" borderId="0" xfId="64" applyFont="1">
      <alignment/>
      <protection/>
    </xf>
    <xf numFmtId="0" fontId="19" fillId="0" borderId="0" xfId="64" applyFont="1" applyFill="1">
      <alignment/>
      <protection/>
    </xf>
    <xf numFmtId="9" fontId="43" fillId="0" borderId="0" xfId="78" applyFont="1" applyFill="1" applyBorder="1" applyAlignment="1" applyProtection="1">
      <alignment vertical="center"/>
      <protection/>
    </xf>
    <xf numFmtId="9" fontId="43" fillId="0" borderId="10" xfId="78" applyFont="1" applyFill="1" applyBorder="1" applyAlignment="1" applyProtection="1">
      <alignment vertical="center"/>
      <protection/>
    </xf>
    <xf numFmtId="9" fontId="47" fillId="0" borderId="0" xfId="78" applyFont="1" applyFill="1" applyBorder="1" applyAlignment="1" applyProtection="1">
      <alignment vertical="center"/>
      <protection/>
    </xf>
    <xf numFmtId="9" fontId="47" fillId="0" borderId="12" xfId="78" applyFont="1" applyFill="1" applyBorder="1" applyAlignment="1" applyProtection="1">
      <alignment vertical="center"/>
      <protection/>
    </xf>
    <xf numFmtId="9" fontId="47" fillId="0" borderId="10" xfId="78" applyFont="1" applyFill="1" applyBorder="1" applyAlignment="1" applyProtection="1">
      <alignment vertical="center"/>
      <protection/>
    </xf>
    <xf numFmtId="9" fontId="43" fillId="0" borderId="12" xfId="78" applyFont="1" applyFill="1" applyBorder="1" applyAlignment="1" applyProtection="1">
      <alignment vertical="center"/>
      <protection/>
    </xf>
    <xf numFmtId="9" fontId="43" fillId="0" borderId="16" xfId="78" applyFont="1" applyFill="1" applyBorder="1" applyAlignment="1" applyProtection="1">
      <alignment vertical="center"/>
      <protection/>
    </xf>
    <xf numFmtId="166" fontId="19" fillId="40" borderId="0" xfId="62" applyNumberFormat="1" applyFont="1" applyFill="1" applyBorder="1" applyAlignment="1" applyProtection="1">
      <alignment vertical="center"/>
      <protection/>
    </xf>
    <xf numFmtId="166" fontId="19" fillId="0" borderId="0" xfId="64" applyNumberFormat="1" applyFont="1">
      <alignment/>
      <protection/>
    </xf>
    <xf numFmtId="166" fontId="19" fillId="40" borderId="10" xfId="62" applyNumberFormat="1" applyFont="1" applyFill="1" applyBorder="1" applyAlignment="1" applyProtection="1">
      <alignment vertical="center"/>
      <protection/>
    </xf>
    <xf numFmtId="166" fontId="45" fillId="40" borderId="0" xfId="62" applyNumberFormat="1" applyFont="1" applyFill="1" applyBorder="1" applyAlignment="1" applyProtection="1">
      <alignment vertical="center"/>
      <protection/>
    </xf>
    <xf numFmtId="166" fontId="45" fillId="40" borderId="10" xfId="62" applyNumberFormat="1" applyFont="1" applyFill="1" applyBorder="1" applyAlignment="1" applyProtection="1">
      <alignment vertical="center"/>
      <protection/>
    </xf>
    <xf numFmtId="3" fontId="41" fillId="0" borderId="10" xfId="63" applyNumberFormat="1" applyFont="1" applyBorder="1">
      <alignment/>
      <protection/>
    </xf>
    <xf numFmtId="3" fontId="80" fillId="0" borderId="0" xfId="63" applyNumberFormat="1" applyFont="1" applyBorder="1">
      <alignment/>
      <protection/>
    </xf>
    <xf numFmtId="3" fontId="80" fillId="0" borderId="14" xfId="63" applyNumberFormat="1" applyFont="1" applyFill="1" applyBorder="1">
      <alignment/>
      <protection/>
    </xf>
    <xf numFmtId="3" fontId="80" fillId="0" borderId="14" xfId="63" applyNumberFormat="1" applyFont="1" applyBorder="1">
      <alignment/>
      <protection/>
    </xf>
    <xf numFmtId="3" fontId="41" fillId="0" borderId="12" xfId="63" applyNumberFormat="1" applyFont="1" applyBorder="1">
      <alignment/>
      <protection/>
    </xf>
    <xf numFmtId="0" fontId="19" fillId="0" borderId="20" xfId="0" applyFont="1" applyBorder="1" applyAlignment="1">
      <alignment/>
    </xf>
    <xf numFmtId="166" fontId="45" fillId="0" borderId="21" xfId="62" applyNumberFormat="1" applyFont="1" applyFill="1" applyBorder="1" applyAlignment="1" applyProtection="1">
      <alignment vertical="center"/>
      <protection/>
    </xf>
    <xf numFmtId="166" fontId="19" fillId="0" borderId="20" xfId="62" applyNumberFormat="1" applyFont="1" applyFill="1" applyBorder="1" applyAlignment="1" applyProtection="1">
      <alignment vertical="center"/>
      <protection/>
    </xf>
    <xf numFmtId="166" fontId="45" fillId="0" borderId="22" xfId="62" applyNumberFormat="1" applyFont="1" applyFill="1" applyBorder="1" applyAlignment="1" applyProtection="1">
      <alignment vertical="center"/>
      <protection/>
    </xf>
    <xf numFmtId="0" fontId="45" fillId="0" borderId="20" xfId="67" applyFont="1" applyFill="1" applyBorder="1" applyAlignment="1">
      <alignment vertical="center"/>
      <protection/>
    </xf>
    <xf numFmtId="0" fontId="19" fillId="0" borderId="20" xfId="67" applyFont="1" applyFill="1" applyBorder="1" applyAlignment="1">
      <alignment vertical="center"/>
      <protection/>
    </xf>
    <xf numFmtId="0" fontId="88" fillId="41" borderId="21" xfId="66" applyFont="1" applyFill="1" applyBorder="1" applyAlignment="1">
      <alignment horizontal="center" vertical="center" wrapText="1"/>
      <protection/>
    </xf>
    <xf numFmtId="0" fontId="46" fillId="37" borderId="11" xfId="67" applyFont="1" applyFill="1" applyBorder="1" applyAlignment="1">
      <alignment horizontal="center" vertical="center" wrapText="1"/>
      <protection/>
    </xf>
    <xf numFmtId="0" fontId="46" fillId="37" borderId="23" xfId="67" applyFont="1" applyFill="1" applyBorder="1" applyAlignment="1">
      <alignment horizontal="center" vertical="center" wrapText="1"/>
      <protection/>
    </xf>
    <xf numFmtId="0" fontId="89" fillId="0" borderId="10" xfId="67" applyFont="1" applyFill="1" applyBorder="1" applyAlignment="1">
      <alignment vertical="center"/>
      <protection/>
    </xf>
    <xf numFmtId="0" fontId="19" fillId="0" borderId="0" xfId="67" applyFont="1" applyFill="1" applyBorder="1" applyAlignment="1">
      <alignment horizontal="center" vertical="center"/>
      <protection/>
    </xf>
    <xf numFmtId="0" fontId="89" fillId="0" borderId="10" xfId="67" applyFont="1" applyFill="1" applyBorder="1" applyAlignment="1">
      <alignment vertical="center" wrapText="1"/>
      <protection/>
    </xf>
    <xf numFmtId="0" fontId="49" fillId="36" borderId="10" xfId="65" applyFont="1" applyFill="1" applyBorder="1" applyAlignment="1">
      <alignment vertical="center" wrapText="1"/>
      <protection/>
    </xf>
    <xf numFmtId="0" fontId="80" fillId="0" borderId="0" xfId="64" applyFont="1" applyFill="1" applyBorder="1" applyAlignment="1">
      <alignment horizontal="left" wrapText="1"/>
      <protection/>
    </xf>
    <xf numFmtId="0" fontId="80" fillId="0" borderId="0" xfId="64" applyFont="1" applyBorder="1" applyAlignment="1">
      <alignment horizontal="left" wrapText="1" indent="1"/>
      <protection/>
    </xf>
    <xf numFmtId="0" fontId="83" fillId="0" borderId="0" xfId="64" applyFont="1" applyBorder="1" applyAlignment="1">
      <alignment horizontal="left" wrapText="1" indent="1"/>
      <protection/>
    </xf>
    <xf numFmtId="0" fontId="90" fillId="0" borderId="0" xfId="64" applyFont="1" applyBorder="1" applyAlignment="1">
      <alignment horizontal="left" wrapText="1" indent="1"/>
      <protection/>
    </xf>
    <xf numFmtId="0" fontId="82" fillId="0" borderId="0" xfId="64" applyFont="1" applyBorder="1" applyAlignment="1">
      <alignment horizontal="left" wrapText="1"/>
      <protection/>
    </xf>
    <xf numFmtId="0" fontId="82" fillId="0" borderId="0" xfId="64" applyFont="1" applyFill="1" applyBorder="1" applyAlignment="1">
      <alignment horizontal="left" wrapText="1"/>
      <protection/>
    </xf>
    <xf numFmtId="0" fontId="80" fillId="0" borderId="0" xfId="64" applyFont="1" applyBorder="1" applyAlignment="1">
      <alignment horizontal="left" wrapText="1"/>
      <protection/>
    </xf>
    <xf numFmtId="0" fontId="19" fillId="0" borderId="17" xfId="0" applyFont="1" applyBorder="1" applyAlignment="1">
      <alignment/>
    </xf>
    <xf numFmtId="0" fontId="83" fillId="0" borderId="0" xfId="64" applyFont="1" applyBorder="1" applyAlignment="1">
      <alignment horizontal="left" wrapText="1" indent="2"/>
      <protection/>
    </xf>
    <xf numFmtId="0" fontId="45" fillId="34" borderId="0" xfId="65" applyFont="1" applyFill="1" applyAlignment="1">
      <alignment vertical="center"/>
      <protection/>
    </xf>
    <xf numFmtId="177" fontId="84" fillId="0" borderId="0" xfId="0" applyNumberFormat="1" applyFont="1" applyBorder="1" applyAlignment="1">
      <alignment horizontal="right" wrapText="1"/>
    </xf>
    <xf numFmtId="177" fontId="91" fillId="0" borderId="0" xfId="0" applyNumberFormat="1" applyFont="1" applyBorder="1" applyAlignment="1">
      <alignment horizontal="right" wrapText="1"/>
    </xf>
    <xf numFmtId="177" fontId="91" fillId="0" borderId="0" xfId="64" applyNumberFormat="1" applyFont="1" applyBorder="1" applyAlignment="1">
      <alignment horizontal="right" wrapText="1"/>
      <protection/>
    </xf>
    <xf numFmtId="0" fontId="19" fillId="0" borderId="16" xfId="67" applyFont="1" applyFill="1" applyBorder="1" applyAlignment="1">
      <alignment horizontal="left" vertical="center" indent="2"/>
      <protection/>
    </xf>
    <xf numFmtId="9" fontId="43" fillId="0" borderId="19" xfId="77" applyNumberFormat="1" applyFont="1" applyFill="1" applyBorder="1" applyAlignment="1" applyProtection="1">
      <alignment vertical="center"/>
      <protection/>
    </xf>
    <xf numFmtId="166" fontId="43" fillId="0" borderId="24" xfId="62" applyNumberFormat="1" applyFont="1" applyFill="1" applyBorder="1" applyAlignment="1" applyProtection="1">
      <alignment vertical="center"/>
      <protection/>
    </xf>
    <xf numFmtId="166" fontId="19" fillId="0" borderId="25" xfId="62" applyNumberFormat="1" applyFont="1" applyFill="1" applyBorder="1" applyAlignment="1" applyProtection="1">
      <alignment vertical="center"/>
      <protection/>
    </xf>
    <xf numFmtId="0" fontId="19" fillId="34" borderId="0" xfId="67" applyFont="1" applyFill="1" applyBorder="1" applyAlignment="1">
      <alignment vertical="center"/>
      <protection/>
    </xf>
    <xf numFmtId="0" fontId="44" fillId="36" borderId="0" xfId="67" applyFont="1" applyFill="1" applyBorder="1" applyAlignment="1">
      <alignment horizontal="center" vertical="center" wrapText="1"/>
      <protection/>
    </xf>
    <xf numFmtId="0" fontId="19" fillId="0" borderId="0" xfId="65" applyFont="1" applyFill="1" applyBorder="1" applyAlignment="1">
      <alignment vertical="center"/>
      <protection/>
    </xf>
    <xf numFmtId="0" fontId="19" fillId="34" borderId="0" xfId="65" applyFont="1" applyFill="1" applyBorder="1" applyAlignment="1">
      <alignment horizontal="center" vertical="center"/>
      <protection/>
    </xf>
    <xf numFmtId="0" fontId="19" fillId="34" borderId="0" xfId="65" applyFont="1" applyFill="1" applyBorder="1" applyAlignment="1">
      <alignment vertical="center"/>
      <protection/>
    </xf>
    <xf numFmtId="166" fontId="19" fillId="0" borderId="0" xfId="0" applyNumberFormat="1" applyFont="1" applyBorder="1" applyAlignment="1">
      <alignment/>
    </xf>
    <xf numFmtId="9" fontId="43" fillId="0" borderId="0" xfId="78" applyNumberFormat="1" applyFont="1" applyFill="1" applyBorder="1" applyAlignment="1" applyProtection="1">
      <alignment vertical="center"/>
      <protection/>
    </xf>
    <xf numFmtId="0" fontId="92" fillId="0" borderId="0" xfId="0" applyFont="1" applyAlignment="1">
      <alignment/>
    </xf>
    <xf numFmtId="166" fontId="19" fillId="0" borderId="0" xfId="0" applyNumberFormat="1" applyFont="1" applyFill="1" applyBorder="1" applyAlignment="1">
      <alignment/>
    </xf>
    <xf numFmtId="166" fontId="19" fillId="0" borderId="26" xfId="62" applyNumberFormat="1" applyFont="1" applyFill="1" applyBorder="1" applyAlignment="1" applyProtection="1">
      <alignment vertical="center"/>
      <protection/>
    </xf>
    <xf numFmtId="166" fontId="19" fillId="0" borderId="0" xfId="64" applyNumberFormat="1" applyFont="1" applyFill="1">
      <alignment/>
      <protection/>
    </xf>
    <xf numFmtId="0" fontId="45" fillId="8" borderId="0" xfId="66" applyFont="1" applyFill="1" applyBorder="1" applyAlignment="1">
      <alignment horizontal="left" vertical="center" wrapText="1"/>
      <protection/>
    </xf>
    <xf numFmtId="0" fontId="21" fillId="0" borderId="0" xfId="0" applyFont="1" applyAlignment="1">
      <alignment vertical="center"/>
    </xf>
    <xf numFmtId="166" fontId="19" fillId="13" borderId="0" xfId="62" applyNumberFormat="1" applyFont="1" applyFill="1" applyBorder="1" applyAlignment="1" applyProtection="1">
      <alignment vertical="center"/>
      <protection/>
    </xf>
    <xf numFmtId="166" fontId="19" fillId="13" borderId="10" xfId="62" applyNumberFormat="1" applyFont="1" applyFill="1" applyBorder="1" applyAlignment="1" applyProtection="1">
      <alignment vertical="center"/>
      <protection/>
    </xf>
    <xf numFmtId="166" fontId="45" fillId="13" borderId="0" xfId="62" applyNumberFormat="1" applyFont="1" applyFill="1" applyBorder="1" applyAlignment="1" applyProtection="1">
      <alignment vertical="center"/>
      <protection/>
    </xf>
    <xf numFmtId="166" fontId="45" fillId="13" borderId="10" xfId="62" applyNumberFormat="1" applyFont="1" applyFill="1" applyBorder="1" applyAlignment="1" applyProtection="1">
      <alignment vertical="center"/>
      <protection/>
    </xf>
    <xf numFmtId="166" fontId="45" fillId="13" borderId="12" xfId="62" applyNumberFormat="1" applyFont="1" applyFill="1" applyBorder="1" applyAlignment="1" applyProtection="1">
      <alignment vertical="center"/>
      <protection/>
    </xf>
    <xf numFmtId="0" fontId="19" fillId="0" borderId="10" xfId="67" applyFont="1" applyFill="1" applyBorder="1" applyAlignment="1">
      <alignment horizontal="center" vertical="center"/>
      <protection/>
    </xf>
    <xf numFmtId="0" fontId="19" fillId="0" borderId="23" xfId="67" applyFont="1" applyFill="1" applyBorder="1" applyAlignment="1">
      <alignment horizontal="center" vertical="center"/>
      <protection/>
    </xf>
    <xf numFmtId="0" fontId="19" fillId="0" borderId="11" xfId="0" applyFont="1" applyBorder="1" applyAlignment="1">
      <alignment horizontal="center"/>
    </xf>
    <xf numFmtId="0" fontId="19" fillId="0" borderId="10" xfId="0" applyFont="1" applyBorder="1" applyAlignment="1">
      <alignment horizontal="center"/>
    </xf>
    <xf numFmtId="0" fontId="19" fillId="0" borderId="23" xfId="0" applyFont="1" applyBorder="1" applyAlignment="1">
      <alignment horizontal="center"/>
    </xf>
    <xf numFmtId="0" fontId="20" fillId="0" borderId="0" xfId="0" applyFont="1" applyAlignment="1">
      <alignment horizontal="left" wrapText="1"/>
    </xf>
    <xf numFmtId="0" fontId="19" fillId="34" borderId="0" xfId="67" applyFont="1" applyFill="1" applyBorder="1" applyAlignment="1">
      <alignment horizontal="center" vertical="center"/>
      <protection/>
    </xf>
    <xf numFmtId="0" fontId="19" fillId="38" borderId="0" xfId="67" applyFont="1" applyFill="1" applyBorder="1" applyAlignment="1">
      <alignment horizontal="center" vertical="center"/>
      <protection/>
    </xf>
    <xf numFmtId="0" fontId="19" fillId="0" borderId="0" xfId="67" applyFont="1" applyFill="1" applyBorder="1" applyAlignment="1">
      <alignment horizontal="center" vertical="center"/>
      <protection/>
    </xf>
    <xf numFmtId="0" fontId="19" fillId="34" borderId="0" xfId="65" applyFont="1" applyFill="1" applyBorder="1" applyAlignment="1">
      <alignment horizontal="center" vertical="center"/>
      <protection/>
    </xf>
    <xf numFmtId="0" fontId="19" fillId="34" borderId="0" xfId="65" applyFont="1" applyFill="1" applyAlignment="1">
      <alignment horizontal="center" vertical="center"/>
      <protection/>
    </xf>
    <xf numFmtId="0" fontId="19" fillId="34" borderId="0" xfId="64" applyFont="1" applyFill="1" applyAlignment="1">
      <alignment horizontal="center"/>
      <protection/>
    </xf>
    <xf numFmtId="166" fontId="19" fillId="0" borderId="15" xfId="66" applyNumberFormat="1" applyFont="1" applyFill="1" applyBorder="1" applyAlignment="1">
      <alignment horizontal="center" vertical="center" wrapText="1"/>
      <protection/>
    </xf>
    <xf numFmtId="0" fontId="19" fillId="34" borderId="0" xfId="0" applyFont="1" applyFill="1" applyAlignment="1">
      <alignment horizontal="center"/>
    </xf>
    <xf numFmtId="166" fontId="19" fillId="8" borderId="15" xfId="66" applyNumberFormat="1" applyFont="1" applyFill="1" applyBorder="1" applyAlignment="1">
      <alignment horizontal="center" vertical="center" wrapText="1"/>
      <protection/>
    </xf>
    <xf numFmtId="0" fontId="58" fillId="36" borderId="0" xfId="66" applyFont="1" applyFill="1" applyBorder="1" applyAlignment="1">
      <alignment horizontal="center" vertical="center" wrapText="1"/>
      <protection/>
    </xf>
    <xf numFmtId="177" fontId="80" fillId="0" borderId="0" xfId="0" applyNumberFormat="1" applyFont="1" applyFill="1" applyBorder="1" applyAlignment="1">
      <alignment horizontal="right"/>
    </xf>
  </cellXfs>
  <cellStyles count="83">
    <cellStyle name="Normal" xfId="0"/>
    <cellStyle name="ColLevel_0" xfId="2"/>
    <cellStyle name="ColLevel_1" xfId="4"/>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E&amp;Y House" xfId="46"/>
    <cellStyle name="HEtykieta" xfId="47"/>
    <cellStyle name="HEtykieta1" xfId="48"/>
    <cellStyle name="Hyperlink" xfId="49"/>
    <cellStyle name="HTotal" xfId="50"/>
    <cellStyle name="Komórka połączona" xfId="51"/>
    <cellStyle name="Komórka zaznaczona" xfId="52"/>
    <cellStyle name="liczba" xfId="53"/>
    <cellStyle name="month" xfId="54"/>
    <cellStyle name="Nagłówek 1" xfId="55"/>
    <cellStyle name="Nagłówek 2" xfId="56"/>
    <cellStyle name="Nagłówek 3" xfId="57"/>
    <cellStyle name="Nagłówek 4" xfId="58"/>
    <cellStyle name="nazwjed" xfId="59"/>
    <cellStyle name="Neutralne" xfId="60"/>
    <cellStyle name="Normal_Book1" xfId="61"/>
    <cellStyle name="Normal_BSconv" xfId="62"/>
    <cellStyle name="Normalny 2" xfId="63"/>
    <cellStyle name="Normalny 3" xfId="64"/>
    <cellStyle name="Normalny_Arkusz4" xfId="65"/>
    <cellStyle name="Normalny_Arkusz5" xfId="66"/>
    <cellStyle name="Normalny_L1_Final_MSSFXII2004" xfId="67"/>
    <cellStyle name="Normalny_Segmenty działalności" xfId="68"/>
    <cellStyle name="numjed" xfId="69"/>
    <cellStyle name="Obliczenia" xfId="70"/>
    <cellStyle name="Followed Hyperlink" xfId="71"/>
    <cellStyle name="ok" xfId="72"/>
    <cellStyle name="Podtytul" xfId="73"/>
    <cellStyle name="pole" xfId="74"/>
    <cellStyle name="pole1" xfId="75"/>
    <cellStyle name="pole2" xfId="76"/>
    <cellStyle name="Percent" xfId="77"/>
    <cellStyle name="Procentowy 2" xfId="78"/>
    <cellStyle name="Suma" xfId="79"/>
    <cellStyle name="suma1" xfId="80"/>
    <cellStyle name="suma2" xfId="81"/>
    <cellStyle name="Tabela_nr" xfId="82"/>
    <cellStyle name="Tekst objaśnienia" xfId="83"/>
    <cellStyle name="Tekst ostrzeżenia" xfId="84"/>
    <cellStyle name="Total" xfId="85"/>
    <cellStyle name="Tytul" xfId="86"/>
    <cellStyle name="Tytuł" xfId="87"/>
    <cellStyle name="Uwaga" xfId="88"/>
    <cellStyle name="VEtykieta" xfId="89"/>
    <cellStyle name="VTotal" xfId="90"/>
    <cellStyle name="Currency" xfId="91"/>
    <cellStyle name="Currency [0]" xfId="92"/>
    <cellStyle name="year" xfId="93"/>
    <cellStyle name="Zł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U39"/>
  <sheetViews>
    <sheetView view="pageBreakPreview" zoomScale="80" zoomScaleNormal="90" zoomScaleSheetLayoutView="8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C31"/>
    </sheetView>
  </sheetViews>
  <sheetFormatPr defaultColWidth="9.140625" defaultRowHeight="12.75"/>
  <cols>
    <col min="1" max="1" width="1.28515625" style="12" customWidth="1"/>
    <col min="2" max="2" width="41.57421875" style="12" bestFit="1" customWidth="1"/>
    <col min="3" max="4" width="17.7109375" style="12" customWidth="1"/>
    <col min="5" max="5" width="15.7109375" style="14" customWidth="1"/>
    <col min="6" max="6" width="19.8515625" style="14" bestFit="1" customWidth="1"/>
    <col min="7" max="7" width="9.140625" style="12" customWidth="1"/>
    <col min="8" max="18" width="17.7109375" style="12" customWidth="1"/>
    <col min="19" max="16384" width="9.140625" style="12" customWidth="1"/>
  </cols>
  <sheetData>
    <row r="2" spans="2:4" ht="12.75">
      <c r="B2" s="23" t="s">
        <v>62</v>
      </c>
      <c r="C2" s="13"/>
      <c r="D2" s="13"/>
    </row>
    <row r="3" ht="12.75">
      <c r="B3" s="24"/>
    </row>
    <row r="4" spans="2:18" ht="75.75" customHeight="1">
      <c r="B4" s="25"/>
      <c r="C4" s="26" t="s">
        <v>255</v>
      </c>
      <c r="D4" s="26" t="s">
        <v>256</v>
      </c>
      <c r="E4" s="210" t="s">
        <v>257</v>
      </c>
      <c r="F4" s="211" t="s">
        <v>257</v>
      </c>
      <c r="G4" s="20"/>
      <c r="H4" s="26" t="s">
        <v>255</v>
      </c>
      <c r="I4" s="209" t="s">
        <v>38</v>
      </c>
      <c r="J4" s="26" t="s">
        <v>39</v>
      </c>
      <c r="K4" s="26" t="s">
        <v>40</v>
      </c>
      <c r="L4" s="92" t="s">
        <v>36</v>
      </c>
      <c r="M4" s="92" t="s">
        <v>35</v>
      </c>
      <c r="N4" s="209" t="s">
        <v>33</v>
      </c>
      <c r="O4" s="92" t="s">
        <v>32</v>
      </c>
      <c r="P4" s="92" t="s">
        <v>30</v>
      </c>
      <c r="Q4" s="92" t="s">
        <v>27</v>
      </c>
      <c r="R4" s="92" t="s">
        <v>28</v>
      </c>
    </row>
    <row r="5" spans="2:14" ht="12.75">
      <c r="B5" s="15"/>
      <c r="C5" s="251"/>
      <c r="D5" s="252"/>
      <c r="E5" s="29" t="s">
        <v>0</v>
      </c>
      <c r="F5" s="29" t="s">
        <v>18</v>
      </c>
      <c r="G5" s="20"/>
      <c r="I5" s="203"/>
      <c r="J5" s="253" t="s">
        <v>65</v>
      </c>
      <c r="K5" s="254"/>
      <c r="L5" s="254"/>
      <c r="M5" s="255"/>
      <c r="N5" s="203"/>
    </row>
    <row r="6" spans="2:19" ht="12.75">
      <c r="B6" s="30" t="s">
        <v>44</v>
      </c>
      <c r="C6" s="31">
        <v>12495</v>
      </c>
      <c r="D6" s="31">
        <v>9535</v>
      </c>
      <c r="E6" s="32">
        <f>C6/D6-1</f>
        <v>0.3104352385946514</v>
      </c>
      <c r="F6" s="33">
        <f>C6-D6</f>
        <v>2960</v>
      </c>
      <c r="G6" s="20"/>
      <c r="H6" s="31">
        <v>12495</v>
      </c>
      <c r="I6" s="204">
        <v>34304</v>
      </c>
      <c r="J6" s="249">
        <v>11487</v>
      </c>
      <c r="K6" s="249">
        <v>6436</v>
      </c>
      <c r="L6" s="249">
        <v>6846</v>
      </c>
      <c r="M6" s="249">
        <v>9535</v>
      </c>
      <c r="N6" s="204">
        <v>32044</v>
      </c>
      <c r="O6" s="31">
        <v>9101</v>
      </c>
      <c r="P6" s="31">
        <v>6203</v>
      </c>
      <c r="Q6" s="31">
        <v>6505</v>
      </c>
      <c r="R6" s="31">
        <v>10235</v>
      </c>
      <c r="S6" s="16"/>
    </row>
    <row r="7" spans="2:19" ht="12.75">
      <c r="B7" s="34"/>
      <c r="C7" s="35"/>
      <c r="D7" s="35"/>
      <c r="E7" s="36"/>
      <c r="F7" s="37"/>
      <c r="G7" s="20"/>
      <c r="H7" s="35"/>
      <c r="I7" s="205"/>
      <c r="J7" s="35"/>
      <c r="K7" s="35"/>
      <c r="L7" s="35"/>
      <c r="M7" s="35"/>
      <c r="N7" s="205"/>
      <c r="O7" s="35"/>
      <c r="P7" s="35"/>
      <c r="Q7" s="35"/>
      <c r="R7" s="35"/>
      <c r="S7" s="16"/>
    </row>
    <row r="8" spans="2:19" ht="12.75">
      <c r="B8" s="38" t="s">
        <v>45</v>
      </c>
      <c r="C8" s="35">
        <v>-8837</v>
      </c>
      <c r="D8" s="35">
        <v>-5864</v>
      </c>
      <c r="E8" s="36">
        <f aca="true" t="shared" si="0" ref="E8:E13">C8/D8-1</f>
        <v>0.5069918144611187</v>
      </c>
      <c r="F8" s="37">
        <f aca="true" t="shared" si="1" ref="F8:F13">C8-D8</f>
        <v>-2973</v>
      </c>
      <c r="G8" s="20"/>
      <c r="H8" s="35">
        <v>-8837</v>
      </c>
      <c r="I8" s="205">
        <v>-21229</v>
      </c>
      <c r="J8" s="246">
        <v>-8027</v>
      </c>
      <c r="K8" s="246">
        <v>-3764</v>
      </c>
      <c r="L8" s="246">
        <v>-3574</v>
      </c>
      <c r="M8" s="246">
        <v>-5864</v>
      </c>
      <c r="N8" s="205">
        <v>-19873</v>
      </c>
      <c r="O8" s="35">
        <v>-5495</v>
      </c>
      <c r="P8" s="35">
        <v>-3539</v>
      </c>
      <c r="Q8" s="35">
        <v>-3849</v>
      </c>
      <c r="R8" s="35">
        <v>-6990</v>
      </c>
      <c r="S8" s="16"/>
    </row>
    <row r="9" spans="2:19" ht="12.75">
      <c r="B9" s="39" t="s">
        <v>46</v>
      </c>
      <c r="C9" s="35">
        <v>-698</v>
      </c>
      <c r="D9" s="35">
        <v>-686</v>
      </c>
      <c r="E9" s="36">
        <f t="shared" si="0"/>
        <v>0.017492711370262315</v>
      </c>
      <c r="F9" s="37">
        <f t="shared" si="1"/>
        <v>-12</v>
      </c>
      <c r="G9" s="20"/>
      <c r="H9" s="35">
        <v>-698</v>
      </c>
      <c r="I9" s="205">
        <v>-2827</v>
      </c>
      <c r="J9" s="35">
        <v>-823</v>
      </c>
      <c r="K9" s="35">
        <v>-631</v>
      </c>
      <c r="L9" s="35">
        <v>-687</v>
      </c>
      <c r="M9" s="35">
        <v>-686</v>
      </c>
      <c r="N9" s="205">
        <v>-3214</v>
      </c>
      <c r="O9" s="35">
        <v>-1099</v>
      </c>
      <c r="P9" s="35">
        <v>-697</v>
      </c>
      <c r="Q9" s="35">
        <v>-747</v>
      </c>
      <c r="R9" s="35">
        <v>-671</v>
      </c>
      <c r="S9" s="16"/>
    </row>
    <row r="10" spans="2:19" ht="12.75">
      <c r="B10" s="38" t="s">
        <v>47</v>
      </c>
      <c r="C10" s="35">
        <v>-664</v>
      </c>
      <c r="D10" s="35">
        <v>-623</v>
      </c>
      <c r="E10" s="36">
        <f t="shared" si="0"/>
        <v>0.0658105939004816</v>
      </c>
      <c r="F10" s="37">
        <f t="shared" si="1"/>
        <v>-41</v>
      </c>
      <c r="G10" s="20"/>
      <c r="H10" s="35">
        <v>-664</v>
      </c>
      <c r="I10" s="205">
        <v>-2502</v>
      </c>
      <c r="J10" s="35">
        <v>-600</v>
      </c>
      <c r="K10" s="35">
        <v>-604</v>
      </c>
      <c r="L10" s="35">
        <v>-675</v>
      </c>
      <c r="M10" s="35">
        <v>-623</v>
      </c>
      <c r="N10" s="205">
        <v>-2463</v>
      </c>
      <c r="O10" s="35">
        <v>-710</v>
      </c>
      <c r="P10" s="35">
        <v>-591</v>
      </c>
      <c r="Q10" s="35">
        <v>-613</v>
      </c>
      <c r="R10" s="35">
        <v>-549</v>
      </c>
      <c r="S10" s="16"/>
    </row>
    <row r="11" spans="2:19" ht="12.75">
      <c r="B11" s="38" t="s">
        <v>48</v>
      </c>
      <c r="C11" s="35">
        <v>-523</v>
      </c>
      <c r="D11" s="35">
        <v>-585</v>
      </c>
      <c r="E11" s="36">
        <f t="shared" si="0"/>
        <v>-0.10598290598290594</v>
      </c>
      <c r="F11" s="37">
        <f t="shared" si="1"/>
        <v>62</v>
      </c>
      <c r="G11" s="20"/>
      <c r="H11" s="35">
        <v>-523</v>
      </c>
      <c r="I11" s="205">
        <v>-2843</v>
      </c>
      <c r="J11" s="35">
        <v>-818</v>
      </c>
      <c r="K11" s="35">
        <v>-625</v>
      </c>
      <c r="L11" s="35">
        <v>-815</v>
      </c>
      <c r="M11" s="35">
        <v>-585</v>
      </c>
      <c r="N11" s="205">
        <v>-2808</v>
      </c>
      <c r="O11" s="35">
        <v>-916</v>
      </c>
      <c r="P11" s="35">
        <v>-613</v>
      </c>
      <c r="Q11" s="35">
        <v>-653</v>
      </c>
      <c r="R11" s="35">
        <v>-626</v>
      </c>
      <c r="S11" s="16"/>
    </row>
    <row r="12" spans="2:19" ht="12.75">
      <c r="B12" s="38" t="s">
        <v>49</v>
      </c>
      <c r="C12" s="35">
        <v>206</v>
      </c>
      <c r="D12" s="35">
        <v>190</v>
      </c>
      <c r="E12" s="36">
        <f t="shared" si="0"/>
        <v>0.08421052631578951</v>
      </c>
      <c r="F12" s="37">
        <f t="shared" si="1"/>
        <v>16</v>
      </c>
      <c r="G12" s="20"/>
      <c r="H12" s="35">
        <v>206</v>
      </c>
      <c r="I12" s="205">
        <v>980</v>
      </c>
      <c r="J12" s="35">
        <v>313</v>
      </c>
      <c r="K12" s="35">
        <v>292</v>
      </c>
      <c r="L12" s="35">
        <v>185</v>
      </c>
      <c r="M12" s="35">
        <v>190</v>
      </c>
      <c r="N12" s="205">
        <v>983</v>
      </c>
      <c r="O12" s="35">
        <v>319</v>
      </c>
      <c r="P12" s="35">
        <v>240</v>
      </c>
      <c r="Q12" s="35">
        <v>227</v>
      </c>
      <c r="R12" s="35">
        <v>197</v>
      </c>
      <c r="S12" s="16"/>
    </row>
    <row r="13" spans="2:19" ht="12.75">
      <c r="B13" s="38" t="s">
        <v>50</v>
      </c>
      <c r="C13" s="35">
        <v>-317</v>
      </c>
      <c r="D13" s="35">
        <v>-409</v>
      </c>
      <c r="E13" s="36">
        <f t="shared" si="0"/>
        <v>-0.2249388753056235</v>
      </c>
      <c r="F13" s="37">
        <f t="shared" si="1"/>
        <v>92</v>
      </c>
      <c r="G13" s="20"/>
      <c r="H13" s="35">
        <v>-317</v>
      </c>
      <c r="I13" s="205">
        <v>-2040</v>
      </c>
      <c r="J13" s="246">
        <v>-773</v>
      </c>
      <c r="K13" s="246">
        <v>-189</v>
      </c>
      <c r="L13" s="246">
        <v>-669</v>
      </c>
      <c r="M13" s="246">
        <v>-409</v>
      </c>
      <c r="N13" s="205">
        <v>-1520</v>
      </c>
      <c r="O13" s="35">
        <v>-1106</v>
      </c>
      <c r="P13" s="35">
        <v>-122</v>
      </c>
      <c r="Q13" s="35">
        <v>-122</v>
      </c>
      <c r="R13" s="35">
        <v>-170</v>
      </c>
      <c r="S13" s="16"/>
    </row>
    <row r="14" spans="2:19" ht="12.75">
      <c r="B14" s="34"/>
      <c r="C14" s="35"/>
      <c r="D14" s="35"/>
      <c r="E14" s="36"/>
      <c r="F14" s="37"/>
      <c r="G14" s="20"/>
      <c r="H14" s="35"/>
      <c r="I14" s="205"/>
      <c r="J14" s="35"/>
      <c r="K14" s="35"/>
      <c r="L14" s="35"/>
      <c r="M14" s="35"/>
      <c r="N14" s="205"/>
      <c r="O14" s="35"/>
      <c r="P14" s="35"/>
      <c r="Q14" s="35"/>
      <c r="R14" s="35"/>
      <c r="S14" s="16"/>
    </row>
    <row r="15" spans="2:19" ht="12.75">
      <c r="B15" s="30" t="s">
        <v>51</v>
      </c>
      <c r="C15" s="31">
        <v>-10833</v>
      </c>
      <c r="D15" s="31">
        <v>-7977</v>
      </c>
      <c r="E15" s="32">
        <f>C15/D15-1</f>
        <v>0.35802933433621664</v>
      </c>
      <c r="F15" s="33">
        <f>C15-D15</f>
        <v>-2856</v>
      </c>
      <c r="G15" s="20"/>
      <c r="H15" s="31">
        <v>-10833</v>
      </c>
      <c r="I15" s="204">
        <v>-30461</v>
      </c>
      <c r="J15" s="249">
        <v>-10728</v>
      </c>
      <c r="K15" s="249">
        <v>-5521</v>
      </c>
      <c r="L15" s="249">
        <v>-6235</v>
      </c>
      <c r="M15" s="249">
        <v>-7977</v>
      </c>
      <c r="N15" s="204">
        <v>-28895</v>
      </c>
      <c r="O15" s="31">
        <v>-9007</v>
      </c>
      <c r="P15" s="31">
        <v>-5322</v>
      </c>
      <c r="Q15" s="31">
        <v>-5757</v>
      </c>
      <c r="R15" s="31">
        <v>-8809</v>
      </c>
      <c r="S15" s="16"/>
    </row>
    <row r="16" spans="2:19" ht="12.75">
      <c r="B16" s="34"/>
      <c r="C16" s="35"/>
      <c r="D16" s="35"/>
      <c r="E16" s="36"/>
      <c r="F16" s="37"/>
      <c r="G16" s="20"/>
      <c r="H16" s="35"/>
      <c r="I16" s="205"/>
      <c r="J16" s="35"/>
      <c r="K16" s="35"/>
      <c r="L16" s="35"/>
      <c r="M16" s="35"/>
      <c r="N16" s="205"/>
      <c r="O16" s="35"/>
      <c r="P16" s="35"/>
      <c r="Q16" s="35"/>
      <c r="R16" s="35"/>
      <c r="S16" s="16"/>
    </row>
    <row r="17" spans="2:19" ht="12.75">
      <c r="B17" s="212" t="s">
        <v>52</v>
      </c>
      <c r="C17" s="31">
        <v>1662</v>
      </c>
      <c r="D17" s="31">
        <v>1558</v>
      </c>
      <c r="E17" s="32">
        <f>C17/D17-1</f>
        <v>0.06675224646983313</v>
      </c>
      <c r="F17" s="33">
        <f>C17-D17</f>
        <v>104</v>
      </c>
      <c r="G17" s="20"/>
      <c r="H17" s="31">
        <v>1662</v>
      </c>
      <c r="I17" s="204">
        <v>3843</v>
      </c>
      <c r="J17" s="31">
        <v>759</v>
      </c>
      <c r="K17" s="31">
        <v>915</v>
      </c>
      <c r="L17" s="31">
        <v>611</v>
      </c>
      <c r="M17" s="31">
        <v>1558</v>
      </c>
      <c r="N17" s="204">
        <v>3149</v>
      </c>
      <c r="O17" s="31">
        <v>94</v>
      </c>
      <c r="P17" s="31">
        <v>881</v>
      </c>
      <c r="Q17" s="31">
        <v>748</v>
      </c>
      <c r="R17" s="31">
        <v>1426</v>
      </c>
      <c r="S17" s="16"/>
    </row>
    <row r="18" spans="2:19" ht="12.75">
      <c r="B18" s="34"/>
      <c r="C18" s="35"/>
      <c r="D18" s="35"/>
      <c r="E18" s="36"/>
      <c r="F18" s="37"/>
      <c r="G18" s="20"/>
      <c r="H18" s="35"/>
      <c r="I18" s="205"/>
      <c r="J18" s="35"/>
      <c r="K18" s="35"/>
      <c r="L18" s="35"/>
      <c r="M18" s="35"/>
      <c r="N18" s="205"/>
      <c r="O18" s="35"/>
      <c r="P18" s="35"/>
      <c r="Q18" s="35"/>
      <c r="R18" s="35"/>
      <c r="S18" s="16"/>
    </row>
    <row r="19" spans="2:19" ht="12.75">
      <c r="B19" s="34" t="s">
        <v>53</v>
      </c>
      <c r="C19" s="88">
        <v>62</v>
      </c>
      <c r="D19" s="35">
        <v>32</v>
      </c>
      <c r="E19" s="36">
        <f>C19/D19-1</f>
        <v>0.9375</v>
      </c>
      <c r="F19" s="37">
        <f>C19-D19</f>
        <v>30</v>
      </c>
      <c r="G19" s="20"/>
      <c r="H19" s="88">
        <v>62</v>
      </c>
      <c r="I19" s="205">
        <v>86</v>
      </c>
      <c r="J19" s="35">
        <v>18</v>
      </c>
      <c r="K19" s="35">
        <v>22</v>
      </c>
      <c r="L19" s="35">
        <v>14</v>
      </c>
      <c r="M19" s="35">
        <v>32</v>
      </c>
      <c r="N19" s="205">
        <v>69</v>
      </c>
      <c r="O19" s="35">
        <v>-7</v>
      </c>
      <c r="P19" s="35">
        <v>-75</v>
      </c>
      <c r="Q19" s="35">
        <v>90</v>
      </c>
      <c r="R19" s="35">
        <v>61</v>
      </c>
      <c r="S19" s="16"/>
    </row>
    <row r="20" spans="2:19" ht="12.75">
      <c r="B20" s="34" t="s">
        <v>54</v>
      </c>
      <c r="C20" s="88">
        <v>-134</v>
      </c>
      <c r="D20" s="35">
        <v>-63</v>
      </c>
      <c r="E20" s="36">
        <f>C20/D20-1</f>
        <v>1.126984126984127</v>
      </c>
      <c r="F20" s="37">
        <f>C20-D20</f>
        <v>-71</v>
      </c>
      <c r="G20" s="20"/>
      <c r="H20" s="88">
        <v>-134</v>
      </c>
      <c r="I20" s="205">
        <v>-432</v>
      </c>
      <c r="J20" s="35">
        <v>-149</v>
      </c>
      <c r="K20" s="35">
        <v>-131</v>
      </c>
      <c r="L20" s="35">
        <v>-89</v>
      </c>
      <c r="M20" s="35">
        <v>-63</v>
      </c>
      <c r="N20" s="205">
        <v>-465</v>
      </c>
      <c r="O20" s="35">
        <v>-79</v>
      </c>
      <c r="P20" s="35">
        <v>-2</v>
      </c>
      <c r="Q20" s="35">
        <v>-176</v>
      </c>
      <c r="R20" s="35">
        <v>-208</v>
      </c>
      <c r="S20" s="16"/>
    </row>
    <row r="21" spans="2:19" ht="25.5">
      <c r="B21" s="40" t="s">
        <v>55</v>
      </c>
      <c r="C21" s="88">
        <v>0</v>
      </c>
      <c r="D21" s="242">
        <v>-7</v>
      </c>
      <c r="E21" s="36">
        <f>C21/D21-1</f>
        <v>-1</v>
      </c>
      <c r="F21" s="37">
        <f>C21-D21</f>
        <v>7</v>
      </c>
      <c r="G21" s="20"/>
      <c r="H21" s="88">
        <v>0</v>
      </c>
      <c r="I21" s="205">
        <v>129</v>
      </c>
      <c r="J21" s="35">
        <v>129</v>
      </c>
      <c r="K21" s="35">
        <v>0</v>
      </c>
      <c r="L21" s="35">
        <v>7</v>
      </c>
      <c r="M21" s="35">
        <v>-7</v>
      </c>
      <c r="N21" s="205">
        <v>-44</v>
      </c>
      <c r="O21" s="35">
        <v>-8</v>
      </c>
      <c r="P21" s="35">
        <v>6</v>
      </c>
      <c r="Q21" s="35">
        <v>-42</v>
      </c>
      <c r="R21" s="35">
        <v>0</v>
      </c>
      <c r="S21" s="16"/>
    </row>
    <row r="22" spans="2:19" ht="12.75">
      <c r="B22" s="34"/>
      <c r="C22" s="35"/>
      <c r="D22" s="35"/>
      <c r="E22" s="36"/>
      <c r="F22" s="37"/>
      <c r="G22" s="20"/>
      <c r="H22" s="35"/>
      <c r="I22" s="205"/>
      <c r="J22" s="35"/>
      <c r="K22" s="35"/>
      <c r="L22" s="35"/>
      <c r="M22" s="35"/>
      <c r="N22" s="205"/>
      <c r="O22" s="35"/>
      <c r="P22" s="35"/>
      <c r="Q22" s="35"/>
      <c r="R22" s="35"/>
      <c r="S22" s="16"/>
    </row>
    <row r="23" spans="2:19" ht="12.75">
      <c r="B23" s="30" t="s">
        <v>56</v>
      </c>
      <c r="C23" s="31">
        <v>1590</v>
      </c>
      <c r="D23" s="31">
        <v>1520</v>
      </c>
      <c r="E23" s="32">
        <f>C23/D23-1</f>
        <v>0.046052631578947345</v>
      </c>
      <c r="F23" s="33">
        <f>C23-D23</f>
        <v>70</v>
      </c>
      <c r="G23" s="20"/>
      <c r="H23" s="31">
        <v>1590</v>
      </c>
      <c r="I23" s="204">
        <v>3626</v>
      </c>
      <c r="J23" s="31">
        <v>757</v>
      </c>
      <c r="K23" s="31">
        <v>806</v>
      </c>
      <c r="L23" s="31">
        <v>543</v>
      </c>
      <c r="M23" s="31">
        <v>1520</v>
      </c>
      <c r="N23" s="204">
        <v>2709</v>
      </c>
      <c r="O23" s="31">
        <v>0</v>
      </c>
      <c r="P23" s="31">
        <v>810</v>
      </c>
      <c r="Q23" s="31">
        <v>620</v>
      </c>
      <c r="R23" s="31">
        <v>1279</v>
      </c>
      <c r="S23" s="16"/>
    </row>
    <row r="24" spans="2:19" ht="12.75">
      <c r="B24" s="34"/>
      <c r="C24" s="35"/>
      <c r="D24" s="35"/>
      <c r="E24" s="36"/>
      <c r="F24" s="37"/>
      <c r="G24" s="20"/>
      <c r="H24" s="35"/>
      <c r="I24" s="205"/>
      <c r="J24" s="35"/>
      <c r="K24" s="35"/>
      <c r="L24" s="35"/>
      <c r="M24" s="35"/>
      <c r="N24" s="205"/>
      <c r="O24" s="35"/>
      <c r="P24" s="35"/>
      <c r="Q24" s="35"/>
      <c r="R24" s="35"/>
      <c r="S24" s="16"/>
    </row>
    <row r="25" spans="2:19" ht="12.75">
      <c r="B25" s="34" t="s">
        <v>57</v>
      </c>
      <c r="C25" s="35">
        <v>-346</v>
      </c>
      <c r="D25" s="35">
        <v>-340</v>
      </c>
      <c r="E25" s="36">
        <f>C25/D25-1</f>
        <v>0.01764705882352935</v>
      </c>
      <c r="F25" s="37">
        <f>C25-D25</f>
        <v>-6</v>
      </c>
      <c r="G25" s="20"/>
      <c r="H25" s="35">
        <v>-346</v>
      </c>
      <c r="I25" s="205">
        <v>-804</v>
      </c>
      <c r="J25" s="35">
        <v>-71</v>
      </c>
      <c r="K25" s="35">
        <v>-190</v>
      </c>
      <c r="L25" s="35">
        <v>-203</v>
      </c>
      <c r="M25" s="35">
        <v>-340</v>
      </c>
      <c r="N25" s="205">
        <v>-789</v>
      </c>
      <c r="O25" s="35">
        <v>-162.3</v>
      </c>
      <c r="P25" s="35">
        <v>-156</v>
      </c>
      <c r="Q25" s="35">
        <v>-264.7</v>
      </c>
      <c r="R25" s="35">
        <v>-206</v>
      </c>
      <c r="S25" s="16"/>
    </row>
    <row r="26" spans="2:19" ht="12.75">
      <c r="B26" s="41"/>
      <c r="C26" s="42"/>
      <c r="D26" s="42"/>
      <c r="E26" s="43"/>
      <c r="F26" s="44"/>
      <c r="G26" s="20"/>
      <c r="H26" s="42"/>
      <c r="I26" s="205"/>
      <c r="J26" s="35"/>
      <c r="K26" s="35"/>
      <c r="L26" s="35"/>
      <c r="M26" s="35"/>
      <c r="N26" s="205"/>
      <c r="O26" s="42"/>
      <c r="P26" s="35"/>
      <c r="Q26" s="42"/>
      <c r="R26" s="35"/>
      <c r="S26" s="16"/>
    </row>
    <row r="27" spans="2:19" ht="13.5" thickBot="1">
      <c r="B27" s="45" t="s">
        <v>58</v>
      </c>
      <c r="C27" s="46">
        <v>1244</v>
      </c>
      <c r="D27" s="46">
        <v>1180</v>
      </c>
      <c r="E27" s="47">
        <f>C27/D27-1</f>
        <v>0.05423728813559325</v>
      </c>
      <c r="F27" s="48">
        <f>C27-D27</f>
        <v>64</v>
      </c>
      <c r="G27" s="20"/>
      <c r="H27" s="46">
        <v>1244</v>
      </c>
      <c r="I27" s="206">
        <v>2822</v>
      </c>
      <c r="J27" s="46">
        <v>686</v>
      </c>
      <c r="K27" s="46">
        <v>616</v>
      </c>
      <c r="L27" s="46">
        <v>340</v>
      </c>
      <c r="M27" s="46">
        <v>1180</v>
      </c>
      <c r="N27" s="206">
        <v>1920</v>
      </c>
      <c r="O27" s="46">
        <v>-162</v>
      </c>
      <c r="P27" s="46">
        <v>654</v>
      </c>
      <c r="Q27" s="46">
        <v>355</v>
      </c>
      <c r="R27" s="46">
        <v>1073</v>
      </c>
      <c r="S27" s="16"/>
    </row>
    <row r="28" spans="2:18" ht="13.5" thickTop="1">
      <c r="B28" s="49"/>
      <c r="C28" s="49"/>
      <c r="D28" s="49"/>
      <c r="E28" s="50"/>
      <c r="F28" s="51"/>
      <c r="G28" s="20"/>
      <c r="H28" s="49"/>
      <c r="I28" s="207"/>
      <c r="J28" s="49"/>
      <c r="K28" s="49"/>
      <c r="L28" s="49"/>
      <c r="M28" s="49"/>
      <c r="N28" s="207"/>
      <c r="O28" s="49"/>
      <c r="P28" s="49"/>
      <c r="Q28" s="49"/>
      <c r="R28" s="49"/>
    </row>
    <row r="29" spans="2:18" ht="12.75">
      <c r="B29" s="12" t="s">
        <v>59</v>
      </c>
      <c r="C29" s="41"/>
      <c r="D29" s="41"/>
      <c r="E29" s="52"/>
      <c r="F29" s="53"/>
      <c r="G29" s="20"/>
      <c r="H29" s="41"/>
      <c r="I29" s="208"/>
      <c r="J29" s="41"/>
      <c r="K29" s="41"/>
      <c r="L29" s="41"/>
      <c r="M29" s="41"/>
      <c r="N29" s="208"/>
      <c r="O29" s="41"/>
      <c r="P29" s="41"/>
      <c r="Q29" s="41"/>
      <c r="R29" s="41"/>
    </row>
    <row r="30" spans="2:18" ht="12.75">
      <c r="B30" s="38" t="s">
        <v>60</v>
      </c>
      <c r="C30" s="35">
        <v>1243</v>
      </c>
      <c r="D30" s="35">
        <v>1181</v>
      </c>
      <c r="E30" s="36">
        <f>C30/D30-1</f>
        <v>0.052497883149873026</v>
      </c>
      <c r="F30" s="37">
        <f>C30-D30</f>
        <v>62</v>
      </c>
      <c r="G30" s="20"/>
      <c r="H30" s="35">
        <v>1243</v>
      </c>
      <c r="I30" s="205">
        <v>2823</v>
      </c>
      <c r="J30" s="35">
        <v>688</v>
      </c>
      <c r="K30" s="35">
        <v>616</v>
      </c>
      <c r="L30" s="35">
        <v>338</v>
      </c>
      <c r="M30" s="35">
        <v>1181</v>
      </c>
      <c r="N30" s="205">
        <v>1918</v>
      </c>
      <c r="O30" s="35">
        <v>-161</v>
      </c>
      <c r="P30" s="35">
        <v>654</v>
      </c>
      <c r="Q30" s="35">
        <v>352</v>
      </c>
      <c r="R30" s="35">
        <v>1073</v>
      </c>
    </row>
    <row r="31" spans="2:18" ht="13.5" thickBot="1">
      <c r="B31" s="229" t="s">
        <v>61</v>
      </c>
      <c r="C31" s="114">
        <v>1</v>
      </c>
      <c r="D31" s="114">
        <v>-1</v>
      </c>
      <c r="E31" s="230">
        <f>C31/D31-1</f>
        <v>-2</v>
      </c>
      <c r="F31" s="231">
        <f>C31-D31</f>
        <v>2</v>
      </c>
      <c r="G31" s="20"/>
      <c r="H31" s="114">
        <v>1</v>
      </c>
      <c r="I31" s="232">
        <v>-1</v>
      </c>
      <c r="J31" s="114">
        <v>-2</v>
      </c>
      <c r="K31" s="114">
        <v>0</v>
      </c>
      <c r="L31" s="114">
        <v>2</v>
      </c>
      <c r="M31" s="114">
        <v>-1</v>
      </c>
      <c r="N31" s="232">
        <v>2</v>
      </c>
      <c r="O31" s="114">
        <v>-1</v>
      </c>
      <c r="P31" s="114">
        <v>0.5</v>
      </c>
      <c r="Q31" s="114">
        <v>2</v>
      </c>
      <c r="R31" s="114">
        <v>1</v>
      </c>
    </row>
    <row r="32" ht="13.5" thickTop="1">
      <c r="B32" s="15"/>
    </row>
    <row r="33" spans="2:21" ht="12.75">
      <c r="B33" s="15" t="s">
        <v>253</v>
      </c>
      <c r="C33" s="16">
        <f>C17-C10</f>
        <v>2326</v>
      </c>
      <c r="D33" s="238">
        <f>D17-D10</f>
        <v>2181</v>
      </c>
      <c r="E33" s="239">
        <f>C33/D33-1</f>
        <v>0.06648326455754239</v>
      </c>
      <c r="F33" s="37">
        <f>C33-D33</f>
        <v>145</v>
      </c>
      <c r="G33" s="240"/>
      <c r="H33" s="16">
        <f aca="true" t="shared" si="2" ref="H33:R33">H17-H10</f>
        <v>2326</v>
      </c>
      <c r="I33" s="16">
        <f t="shared" si="2"/>
        <v>6345</v>
      </c>
      <c r="J33" s="16">
        <f t="shared" si="2"/>
        <v>1359</v>
      </c>
      <c r="K33" s="16">
        <f t="shared" si="2"/>
        <v>1519</v>
      </c>
      <c r="L33" s="16">
        <f t="shared" si="2"/>
        <v>1286</v>
      </c>
      <c r="M33" s="16">
        <f t="shared" si="2"/>
        <v>2181</v>
      </c>
      <c r="N33" s="16">
        <f t="shared" si="2"/>
        <v>5612</v>
      </c>
      <c r="O33" s="16">
        <f t="shared" si="2"/>
        <v>804</v>
      </c>
      <c r="P33" s="16">
        <f t="shared" si="2"/>
        <v>1472</v>
      </c>
      <c r="Q33" s="16">
        <f t="shared" si="2"/>
        <v>1361</v>
      </c>
      <c r="R33" s="16">
        <f t="shared" si="2"/>
        <v>1975</v>
      </c>
      <c r="T33" s="241"/>
      <c r="U33" s="241"/>
    </row>
    <row r="35" ht="15">
      <c r="B35" s="245" t="s">
        <v>264</v>
      </c>
    </row>
    <row r="37" spans="2:6" ht="15" customHeight="1">
      <c r="B37" s="256" t="s">
        <v>265</v>
      </c>
      <c r="C37" s="256"/>
      <c r="D37" s="256"/>
      <c r="E37" s="256"/>
      <c r="F37" s="256"/>
    </row>
    <row r="38" spans="2:6" ht="12.75">
      <c r="B38" s="256"/>
      <c r="C38" s="256"/>
      <c r="D38" s="256"/>
      <c r="E38" s="256"/>
      <c r="F38" s="256"/>
    </row>
    <row r="39" spans="2:6" ht="15" customHeight="1">
      <c r="B39" s="256"/>
      <c r="C39" s="256"/>
      <c r="D39" s="256"/>
      <c r="E39" s="256"/>
      <c r="F39" s="256"/>
    </row>
  </sheetData>
  <sheetProtection/>
  <mergeCells count="3">
    <mergeCell ref="C5:D5"/>
    <mergeCell ref="J5:M5"/>
    <mergeCell ref="B37:F39"/>
  </mergeCells>
  <printOptions/>
  <pageMargins left="0.7086614173228347" right="0.7086614173228347" top="0.7480314960629921" bottom="0.7480314960629921" header="0.31496062992125984" footer="0.31496062992125984"/>
  <pageSetup horizontalDpi="600" verticalDpi="600" orientation="portrait" paperSize="9" scale="46" r:id="rId1"/>
  <colBreaks count="1" manualBreakCount="1">
    <brk id="8" min="1" max="45" man="1"/>
  </colBreaks>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P53"/>
  <sheetViews>
    <sheetView view="pageBreakPreview" zoomScale="80" zoomScaleNormal="80" zoomScaleSheetLayoutView="80" zoomScalePageLayoutView="0" workbookViewId="0" topLeftCell="A1">
      <selection activeCell="C22" sqref="C22"/>
    </sheetView>
  </sheetViews>
  <sheetFormatPr defaultColWidth="9.140625" defaultRowHeight="12.75"/>
  <cols>
    <col min="1" max="1" width="1.421875" style="12" customWidth="1"/>
    <col min="2" max="2" width="68.7109375" style="12" bestFit="1" customWidth="1"/>
    <col min="3" max="3" width="13.8515625" style="12" customWidth="1"/>
    <col min="4" max="4" width="8.7109375" style="0" customWidth="1"/>
    <col min="5" max="9" width="13.8515625" style="12" customWidth="1"/>
    <col min="10" max="10" width="8.7109375" style="0" customWidth="1"/>
    <col min="11" max="15" width="13.8515625" style="12" customWidth="1"/>
  </cols>
  <sheetData>
    <row r="1" spans="3:15" ht="12.75">
      <c r="C1" s="15"/>
      <c r="E1" s="15"/>
      <c r="F1" s="15"/>
      <c r="G1" s="15"/>
      <c r="H1" s="15"/>
      <c r="I1" s="15"/>
      <c r="K1" s="15"/>
      <c r="L1" s="15"/>
      <c r="M1" s="15"/>
      <c r="N1" s="15"/>
      <c r="O1" s="15"/>
    </row>
    <row r="2" spans="2:15" ht="25.5" customHeight="1">
      <c r="B2" s="177" t="s">
        <v>153</v>
      </c>
      <c r="C2" s="266" t="s">
        <v>235</v>
      </c>
      <c r="D2" s="266"/>
      <c r="E2" s="266"/>
      <c r="F2" s="266"/>
      <c r="G2" s="266"/>
      <c r="H2" s="266"/>
      <c r="I2" s="266"/>
      <c r="J2" s="266"/>
      <c r="K2" s="266"/>
      <c r="L2" s="266"/>
      <c r="M2" s="266"/>
      <c r="N2" s="266"/>
      <c r="O2" s="266"/>
    </row>
    <row r="3" spans="1:15" ht="12.75">
      <c r="A3" s="15"/>
      <c r="B3" s="90"/>
      <c r="C3" s="258" t="s">
        <v>64</v>
      </c>
      <c r="D3" s="258"/>
      <c r="E3" s="258"/>
      <c r="F3" s="258"/>
      <c r="G3" s="258"/>
      <c r="H3" s="258"/>
      <c r="I3" s="258"/>
      <c r="J3" s="258"/>
      <c r="K3" s="258"/>
      <c r="L3" s="258"/>
      <c r="M3" s="258"/>
      <c r="N3" s="258"/>
      <c r="O3" s="258"/>
    </row>
    <row r="4" spans="2:15" ht="12.75">
      <c r="B4" s="174"/>
      <c r="C4" s="92" t="s">
        <v>255</v>
      </c>
      <c r="E4" s="92" t="s">
        <v>38</v>
      </c>
      <c r="F4" s="92" t="s">
        <v>39</v>
      </c>
      <c r="G4" s="92" t="s">
        <v>40</v>
      </c>
      <c r="H4" s="92" t="s">
        <v>36</v>
      </c>
      <c r="I4" s="92" t="s">
        <v>35</v>
      </c>
      <c r="K4" s="92" t="s">
        <v>33</v>
      </c>
      <c r="L4" s="92" t="s">
        <v>32</v>
      </c>
      <c r="M4" s="92" t="s">
        <v>30</v>
      </c>
      <c r="N4" s="92" t="s">
        <v>27</v>
      </c>
      <c r="O4" s="92" t="s">
        <v>28</v>
      </c>
    </row>
    <row r="5" spans="2:15" ht="12.75" customHeight="1">
      <c r="B5" s="95" t="s">
        <v>161</v>
      </c>
      <c r="C5" s="244"/>
      <c r="E5" s="265"/>
      <c r="F5" s="265"/>
      <c r="G5" s="265"/>
      <c r="H5" s="265"/>
      <c r="I5" s="265"/>
      <c r="K5" s="265" t="s">
        <v>65</v>
      </c>
      <c r="L5" s="265"/>
      <c r="M5" s="265"/>
      <c r="N5" s="265"/>
      <c r="O5" s="265"/>
    </row>
    <row r="6" spans="2:15" ht="12.75">
      <c r="B6" s="98"/>
      <c r="C6" s="35"/>
      <c r="E6" s="179"/>
      <c r="F6" s="35"/>
      <c r="G6" s="35"/>
      <c r="H6" s="35"/>
      <c r="I6" s="35"/>
      <c r="K6" s="179"/>
      <c r="L6" s="35"/>
      <c r="M6" s="35"/>
      <c r="N6" s="35"/>
      <c r="O6" s="35"/>
    </row>
    <row r="7" spans="2:16" ht="12.75">
      <c r="B7" s="98" t="s">
        <v>162</v>
      </c>
      <c r="C7" s="35">
        <v>11071</v>
      </c>
      <c r="D7" s="178"/>
      <c r="E7" s="179">
        <v>28367</v>
      </c>
      <c r="F7" s="35">
        <v>10080</v>
      </c>
      <c r="G7" s="35">
        <v>5167</v>
      </c>
      <c r="H7" s="35">
        <v>5246</v>
      </c>
      <c r="I7" s="35">
        <v>7874</v>
      </c>
      <c r="J7" s="178"/>
      <c r="K7" s="179">
        <v>25341</v>
      </c>
      <c r="L7" s="35">
        <v>6939</v>
      </c>
      <c r="M7" s="35">
        <v>4756</v>
      </c>
      <c r="N7" s="35">
        <v>5145</v>
      </c>
      <c r="O7" s="35">
        <v>8501</v>
      </c>
      <c r="P7" s="178"/>
    </row>
    <row r="8" spans="2:16" ht="12.75">
      <c r="B8" s="98" t="s">
        <v>163</v>
      </c>
      <c r="C8" s="35">
        <v>119</v>
      </c>
      <c r="D8" s="178"/>
      <c r="E8" s="179">
        <v>458</v>
      </c>
      <c r="F8" s="35">
        <v>139</v>
      </c>
      <c r="G8" s="35">
        <v>133</v>
      </c>
      <c r="H8" s="35">
        <v>111</v>
      </c>
      <c r="I8" s="35">
        <v>75</v>
      </c>
      <c r="J8" s="178"/>
      <c r="K8" s="179">
        <v>318</v>
      </c>
      <c r="L8" s="35">
        <v>48</v>
      </c>
      <c r="M8" s="35">
        <v>90</v>
      </c>
      <c r="N8" s="35">
        <v>102</v>
      </c>
      <c r="O8" s="35">
        <v>78</v>
      </c>
      <c r="P8" s="178"/>
    </row>
    <row r="9" spans="2:16" ht="12.75">
      <c r="B9" s="100" t="s">
        <v>164</v>
      </c>
      <c r="C9" s="101">
        <v>11190</v>
      </c>
      <c r="D9" s="178"/>
      <c r="E9" s="180">
        <v>28825</v>
      </c>
      <c r="F9" s="101">
        <v>10219</v>
      </c>
      <c r="G9" s="101">
        <v>5300</v>
      </c>
      <c r="H9" s="101">
        <v>5357</v>
      </c>
      <c r="I9" s="101">
        <v>7949</v>
      </c>
      <c r="J9" s="178"/>
      <c r="K9" s="180">
        <v>25659</v>
      </c>
      <c r="L9" s="101">
        <v>6987</v>
      </c>
      <c r="M9" s="101">
        <v>4846</v>
      </c>
      <c r="N9" s="101">
        <v>5247</v>
      </c>
      <c r="O9" s="101">
        <v>8579</v>
      </c>
      <c r="P9" s="178"/>
    </row>
    <row r="10" spans="2:16" ht="12.75">
      <c r="B10" s="98"/>
      <c r="C10" s="35"/>
      <c r="D10" s="178"/>
      <c r="E10" s="179"/>
      <c r="F10" s="35"/>
      <c r="G10" s="35"/>
      <c r="H10" s="35"/>
      <c r="I10" s="35"/>
      <c r="J10" s="178"/>
      <c r="K10" s="179"/>
      <c r="L10" s="35"/>
      <c r="M10" s="35"/>
      <c r="N10" s="35"/>
      <c r="O10" s="35"/>
      <c r="P10" s="178"/>
    </row>
    <row r="11" spans="2:16" ht="12.75">
      <c r="B11" s="102" t="s">
        <v>47</v>
      </c>
      <c r="C11" s="35">
        <v>-40</v>
      </c>
      <c r="D11" s="178"/>
      <c r="E11" s="179">
        <v>-181</v>
      </c>
      <c r="F11" s="35">
        <v>-65</v>
      </c>
      <c r="G11" s="35">
        <v>-39</v>
      </c>
      <c r="H11" s="35">
        <v>-38</v>
      </c>
      <c r="I11" s="35">
        <v>-39</v>
      </c>
      <c r="J11" s="178"/>
      <c r="K11" s="179">
        <v>-177.4</v>
      </c>
      <c r="L11" s="35">
        <v>-46</v>
      </c>
      <c r="M11" s="35">
        <v>-44</v>
      </c>
      <c r="N11" s="35">
        <v>-43</v>
      </c>
      <c r="O11" s="35">
        <v>-44</v>
      </c>
      <c r="P11" s="178"/>
    </row>
    <row r="12" spans="2:16" ht="12.75">
      <c r="B12" s="102" t="s">
        <v>165</v>
      </c>
      <c r="C12" s="35">
        <v>-10571</v>
      </c>
      <c r="D12" s="178"/>
      <c r="E12" s="179">
        <v>-28061</v>
      </c>
      <c r="F12" s="35">
        <v>-9737</v>
      </c>
      <c r="G12" s="35">
        <v>-5175</v>
      </c>
      <c r="H12" s="35">
        <v>-5428</v>
      </c>
      <c r="I12" s="35">
        <v>-7721</v>
      </c>
      <c r="J12" s="178"/>
      <c r="K12" s="179">
        <v>-25489.8</v>
      </c>
      <c r="L12" s="35">
        <v>-6997</v>
      </c>
      <c r="M12" s="35">
        <v>-4782</v>
      </c>
      <c r="N12" s="35">
        <v>-5133</v>
      </c>
      <c r="O12" s="35">
        <v>-8578</v>
      </c>
      <c r="P12" s="178"/>
    </row>
    <row r="13" spans="2:16" ht="12.75">
      <c r="B13" s="38" t="s">
        <v>45</v>
      </c>
      <c r="C13" s="35">
        <v>-8996</v>
      </c>
      <c r="D13" s="178"/>
      <c r="E13" s="179">
        <v>-22379</v>
      </c>
      <c r="F13" s="35">
        <v>-8071</v>
      </c>
      <c r="G13" s="35">
        <v>-4172</v>
      </c>
      <c r="H13" s="35">
        <v>-4125</v>
      </c>
      <c r="I13" s="35">
        <v>-6011</v>
      </c>
      <c r="J13" s="178"/>
      <c r="K13" s="179">
        <v>-20093</v>
      </c>
      <c r="L13" s="35">
        <v>-5447</v>
      </c>
      <c r="M13" s="35">
        <v>-3732</v>
      </c>
      <c r="N13" s="35">
        <v>-4015</v>
      </c>
      <c r="O13" s="35">
        <v>-6899</v>
      </c>
      <c r="P13" s="178"/>
    </row>
    <row r="14" spans="2:16" ht="12.75">
      <c r="B14" s="39" t="s">
        <v>46</v>
      </c>
      <c r="C14" s="35">
        <v>-98</v>
      </c>
      <c r="D14" s="178"/>
      <c r="E14" s="179">
        <v>-484</v>
      </c>
      <c r="F14" s="35">
        <v>-162</v>
      </c>
      <c r="G14" s="35">
        <v>-109</v>
      </c>
      <c r="H14" s="35">
        <v>-106</v>
      </c>
      <c r="I14" s="35">
        <v>-107</v>
      </c>
      <c r="J14" s="178"/>
      <c r="K14" s="179">
        <v>-497.3</v>
      </c>
      <c r="L14" s="35">
        <v>-176</v>
      </c>
      <c r="M14" s="35">
        <v>-130</v>
      </c>
      <c r="N14" s="35">
        <v>-98</v>
      </c>
      <c r="O14" s="35">
        <v>-93</v>
      </c>
      <c r="P14" s="178"/>
    </row>
    <row r="15" spans="2:16" ht="12.75">
      <c r="B15" s="38" t="s">
        <v>48</v>
      </c>
      <c r="C15" s="35">
        <v>-1387</v>
      </c>
      <c r="D15" s="178"/>
      <c r="E15" s="179">
        <v>-4638</v>
      </c>
      <c r="F15" s="35">
        <v>-1305</v>
      </c>
      <c r="G15" s="35">
        <v>-925</v>
      </c>
      <c r="H15" s="35">
        <v>-1010</v>
      </c>
      <c r="I15" s="35">
        <v>-1398</v>
      </c>
      <c r="J15" s="178"/>
      <c r="K15" s="179">
        <v>-4825.2</v>
      </c>
      <c r="L15" s="35">
        <v>-1287</v>
      </c>
      <c r="M15" s="35">
        <v>-985</v>
      </c>
      <c r="N15" s="35">
        <v>-1005</v>
      </c>
      <c r="O15" s="35">
        <v>-1548</v>
      </c>
      <c r="P15" s="178"/>
    </row>
    <row r="16" spans="2:16" ht="12.75">
      <c r="B16" s="38" t="s">
        <v>49</v>
      </c>
      <c r="C16" s="35">
        <v>10</v>
      </c>
      <c r="D16" s="178"/>
      <c r="E16" s="179">
        <v>55</v>
      </c>
      <c r="F16" s="35">
        <v>18</v>
      </c>
      <c r="G16" s="35">
        <v>12</v>
      </c>
      <c r="H16" s="35">
        <v>16</v>
      </c>
      <c r="I16" s="35">
        <v>9</v>
      </c>
      <c r="J16" s="178"/>
      <c r="K16" s="179">
        <v>71.9</v>
      </c>
      <c r="L16" s="35">
        <v>31</v>
      </c>
      <c r="M16" s="35">
        <v>13</v>
      </c>
      <c r="N16" s="35">
        <v>15</v>
      </c>
      <c r="O16" s="35">
        <v>13</v>
      </c>
      <c r="P16" s="178"/>
    </row>
    <row r="17" spans="2:16" ht="12.75">
      <c r="B17" s="38" t="s">
        <v>50</v>
      </c>
      <c r="C17" s="35">
        <v>-100</v>
      </c>
      <c r="D17" s="178"/>
      <c r="E17" s="179">
        <v>-615</v>
      </c>
      <c r="F17" s="35">
        <v>-217</v>
      </c>
      <c r="G17" s="35">
        <v>19</v>
      </c>
      <c r="H17" s="35">
        <v>-203</v>
      </c>
      <c r="I17" s="35">
        <v>-214</v>
      </c>
      <c r="J17" s="178"/>
      <c r="K17" s="179">
        <v>-146.6</v>
      </c>
      <c r="L17" s="35">
        <v>-118</v>
      </c>
      <c r="M17" s="35">
        <v>51</v>
      </c>
      <c r="N17" s="35">
        <v>-29</v>
      </c>
      <c r="O17" s="35">
        <v>-51</v>
      </c>
      <c r="P17" s="178"/>
    </row>
    <row r="18" spans="2:16" ht="12.75">
      <c r="B18" s="103" t="s">
        <v>166</v>
      </c>
      <c r="C18" s="101">
        <v>-10611</v>
      </c>
      <c r="D18" s="178"/>
      <c r="E18" s="180">
        <v>-28242</v>
      </c>
      <c r="F18" s="101">
        <v>-9802</v>
      </c>
      <c r="G18" s="101">
        <v>-5214</v>
      </c>
      <c r="H18" s="101">
        <v>-5466</v>
      </c>
      <c r="I18" s="101">
        <v>-7760</v>
      </c>
      <c r="J18" s="178"/>
      <c r="K18" s="180">
        <v>-25667</v>
      </c>
      <c r="L18" s="101">
        <v>-7042</v>
      </c>
      <c r="M18" s="101">
        <v>-4827</v>
      </c>
      <c r="N18" s="101">
        <v>-5176</v>
      </c>
      <c r="O18" s="101">
        <v>-8622</v>
      </c>
      <c r="P18" s="178"/>
    </row>
    <row r="19" spans="2:16" ht="12.75">
      <c r="B19" s="102"/>
      <c r="C19" s="35"/>
      <c r="D19" s="178"/>
      <c r="E19" s="179"/>
      <c r="F19" s="35"/>
      <c r="G19" s="35"/>
      <c r="H19" s="35"/>
      <c r="I19" s="35"/>
      <c r="J19" s="178"/>
      <c r="K19" s="179"/>
      <c r="L19" s="35"/>
      <c r="M19" s="35"/>
      <c r="N19" s="35"/>
      <c r="O19" s="35"/>
      <c r="P19" s="178"/>
    </row>
    <row r="20" spans="2:16" ht="13.5" thickBot="1">
      <c r="B20" s="105" t="s">
        <v>52</v>
      </c>
      <c r="C20" s="46">
        <v>579</v>
      </c>
      <c r="D20" s="178"/>
      <c r="E20" s="181">
        <v>583</v>
      </c>
      <c r="F20" s="46">
        <v>417</v>
      </c>
      <c r="G20" s="46">
        <v>86</v>
      </c>
      <c r="H20" s="46">
        <v>-109</v>
      </c>
      <c r="I20" s="46">
        <v>189</v>
      </c>
      <c r="J20" s="178"/>
      <c r="K20" s="181">
        <v>-8</v>
      </c>
      <c r="L20" s="46">
        <v>-55</v>
      </c>
      <c r="M20" s="46">
        <v>19</v>
      </c>
      <c r="N20" s="46">
        <v>71</v>
      </c>
      <c r="O20" s="46">
        <v>-43</v>
      </c>
      <c r="P20" s="178"/>
    </row>
    <row r="21" spans="2:15" ht="13.5" thickTop="1">
      <c r="B21" s="102"/>
      <c r="C21" s="35"/>
      <c r="E21" s="35"/>
      <c r="F21" s="35"/>
      <c r="G21" s="35"/>
      <c r="H21" s="35"/>
      <c r="I21" s="35"/>
      <c r="K21" s="35"/>
      <c r="L21" s="35"/>
      <c r="M21" s="35"/>
      <c r="N21" s="35"/>
      <c r="O21" s="35"/>
    </row>
    <row r="22" spans="2:15" ht="12.75">
      <c r="B22" s="102" t="s">
        <v>253</v>
      </c>
      <c r="C22" s="35">
        <f>C20-C11</f>
        <v>619</v>
      </c>
      <c r="E22" s="35">
        <f>E20-E11</f>
        <v>764</v>
      </c>
      <c r="F22" s="35">
        <f>F20-F11</f>
        <v>482</v>
      </c>
      <c r="G22" s="35">
        <f>G20-G11</f>
        <v>125</v>
      </c>
      <c r="H22" s="35">
        <f>H20-H11</f>
        <v>-71</v>
      </c>
      <c r="I22" s="35">
        <f>I20-I11</f>
        <v>228</v>
      </c>
      <c r="K22" s="35">
        <f>K20-K11</f>
        <v>169.4</v>
      </c>
      <c r="L22" s="35">
        <f>L20-L11</f>
        <v>-9</v>
      </c>
      <c r="M22" s="35">
        <f>M20-M11</f>
        <v>63</v>
      </c>
      <c r="N22" s="35">
        <f>N20-N11</f>
        <v>114</v>
      </c>
      <c r="O22" s="35">
        <f>O20-O11</f>
        <v>1</v>
      </c>
    </row>
    <row r="23" spans="2:15" ht="12.75">
      <c r="B23" s="102"/>
      <c r="C23" s="16"/>
      <c r="E23" s="16"/>
      <c r="F23" s="16"/>
      <c r="G23" s="16"/>
      <c r="H23" s="16"/>
      <c r="I23" s="16"/>
      <c r="K23" s="16"/>
      <c r="L23" s="16"/>
      <c r="M23" s="16"/>
      <c r="N23" s="16"/>
      <c r="O23" s="16"/>
    </row>
    <row r="24" spans="2:15" ht="12.75">
      <c r="B24" s="175"/>
      <c r="C24" s="16"/>
      <c r="E24" s="16"/>
      <c r="F24" s="16"/>
      <c r="G24" s="16"/>
      <c r="H24" s="16"/>
      <c r="I24" s="16"/>
      <c r="K24" s="16"/>
      <c r="L24" s="16"/>
      <c r="M24" s="16"/>
      <c r="N24" s="16"/>
      <c r="O24" s="16"/>
    </row>
    <row r="25" spans="2:15" ht="12.75">
      <c r="B25" s="176"/>
      <c r="C25" s="16"/>
      <c r="E25" s="16"/>
      <c r="F25" s="16"/>
      <c r="G25" s="16"/>
      <c r="H25" s="16"/>
      <c r="I25" s="16"/>
      <c r="K25" s="16"/>
      <c r="L25" s="16"/>
      <c r="M25" s="16"/>
      <c r="N25" s="16"/>
      <c r="O25" s="16"/>
    </row>
    <row r="26" spans="2:15" ht="12.75">
      <c r="B26" s="175"/>
      <c r="C26" s="16"/>
      <c r="E26" s="16"/>
      <c r="F26" s="16"/>
      <c r="G26" s="16"/>
      <c r="H26" s="16"/>
      <c r="I26" s="16"/>
      <c r="K26" s="16"/>
      <c r="L26" s="16"/>
      <c r="M26" s="16"/>
      <c r="N26" s="16"/>
      <c r="O26" s="16"/>
    </row>
    <row r="27" spans="2:15" ht="12.75">
      <c r="B27" s="175"/>
      <c r="C27" s="16"/>
      <c r="E27" s="16"/>
      <c r="F27" s="16"/>
      <c r="G27" s="16"/>
      <c r="H27" s="16"/>
      <c r="I27" s="16"/>
      <c r="K27" s="16"/>
      <c r="L27" s="16"/>
      <c r="M27" s="16"/>
      <c r="N27" s="16"/>
      <c r="O27" s="16"/>
    </row>
    <row r="28" spans="2:15" ht="12.75">
      <c r="B28" s="175"/>
      <c r="C28" s="16"/>
      <c r="E28" s="16"/>
      <c r="F28" s="16"/>
      <c r="G28" s="16"/>
      <c r="H28" s="16"/>
      <c r="I28" s="16"/>
      <c r="K28" s="16"/>
      <c r="L28" s="16"/>
      <c r="M28" s="16"/>
      <c r="N28" s="16"/>
      <c r="O28" s="16"/>
    </row>
    <row r="29" spans="3:15" ht="12.75">
      <c r="C29" s="16"/>
      <c r="E29" s="16"/>
      <c r="F29" s="16"/>
      <c r="G29" s="16"/>
      <c r="H29" s="16"/>
      <c r="I29" s="16"/>
      <c r="K29" s="16"/>
      <c r="L29" s="16"/>
      <c r="M29" s="16"/>
      <c r="N29" s="16"/>
      <c r="O29" s="16"/>
    </row>
    <row r="30" spans="3:15" ht="12.75">
      <c r="C30" s="16"/>
      <c r="E30" s="16"/>
      <c r="F30" s="16"/>
      <c r="G30" s="16"/>
      <c r="H30" s="16"/>
      <c r="I30" s="16"/>
      <c r="K30" s="16"/>
      <c r="L30" s="16"/>
      <c r="M30" s="16"/>
      <c r="N30" s="16"/>
      <c r="O30" s="16"/>
    </row>
    <row r="31" spans="3:15" ht="12.75">
      <c r="C31" s="16"/>
      <c r="E31" s="16"/>
      <c r="F31" s="16"/>
      <c r="G31" s="16"/>
      <c r="H31" s="16"/>
      <c r="I31" s="16"/>
      <c r="K31" s="16"/>
      <c r="L31" s="16"/>
      <c r="M31" s="16"/>
      <c r="N31" s="16"/>
      <c r="O31" s="16"/>
    </row>
    <row r="32" spans="3:15" ht="12.75">
      <c r="C32" s="16"/>
      <c r="E32" s="16"/>
      <c r="F32" s="16"/>
      <c r="G32" s="16"/>
      <c r="H32" s="16"/>
      <c r="I32" s="16"/>
      <c r="K32" s="16"/>
      <c r="L32" s="16"/>
      <c r="M32" s="16"/>
      <c r="N32" s="16"/>
      <c r="O32" s="16"/>
    </row>
    <row r="33" spans="3:15" ht="12.75">
      <c r="C33" s="16"/>
      <c r="E33" s="16"/>
      <c r="F33" s="16"/>
      <c r="G33" s="16"/>
      <c r="H33" s="16"/>
      <c r="I33" s="16"/>
      <c r="K33" s="16"/>
      <c r="L33" s="16"/>
      <c r="M33" s="16"/>
      <c r="N33" s="16"/>
      <c r="O33" s="16"/>
    </row>
    <row r="34" spans="3:15" ht="12.75">
      <c r="C34" s="16"/>
      <c r="E34" s="16"/>
      <c r="F34" s="16"/>
      <c r="G34" s="16"/>
      <c r="H34" s="16"/>
      <c r="I34" s="16"/>
      <c r="K34" s="16"/>
      <c r="L34" s="16"/>
      <c r="M34" s="16"/>
      <c r="N34" s="16"/>
      <c r="O34" s="16"/>
    </row>
    <row r="35" spans="3:15" ht="12.75">
      <c r="C35" s="16"/>
      <c r="E35" s="16"/>
      <c r="F35" s="16"/>
      <c r="G35" s="16"/>
      <c r="H35" s="16"/>
      <c r="I35" s="16"/>
      <c r="K35" s="16"/>
      <c r="L35" s="16"/>
      <c r="M35" s="16"/>
      <c r="N35" s="16"/>
      <c r="O35" s="16"/>
    </row>
    <row r="36" spans="3:15" ht="12.75">
      <c r="C36" s="16"/>
      <c r="E36" s="16"/>
      <c r="F36" s="16"/>
      <c r="G36" s="16"/>
      <c r="H36" s="16"/>
      <c r="I36" s="16"/>
      <c r="K36" s="16"/>
      <c r="L36" s="16"/>
      <c r="M36" s="16"/>
      <c r="N36" s="16"/>
      <c r="O36" s="16"/>
    </row>
    <row r="37" spans="3:15" ht="12.75">
      <c r="C37" s="16"/>
      <c r="E37" s="16"/>
      <c r="F37" s="16"/>
      <c r="G37" s="16"/>
      <c r="H37" s="16"/>
      <c r="I37" s="16"/>
      <c r="K37" s="16"/>
      <c r="L37" s="16"/>
      <c r="M37" s="16"/>
      <c r="N37" s="16"/>
      <c r="O37" s="16"/>
    </row>
    <row r="38" spans="3:15" ht="12.75">
      <c r="C38" s="16"/>
      <c r="E38" s="16"/>
      <c r="F38" s="16"/>
      <c r="G38" s="16"/>
      <c r="H38" s="16"/>
      <c r="I38" s="16"/>
      <c r="K38" s="16"/>
      <c r="L38" s="16"/>
      <c r="M38" s="16"/>
      <c r="N38" s="16"/>
      <c r="O38" s="16"/>
    </row>
    <row r="39" spans="3:15" ht="12.75">
      <c r="C39" s="16"/>
      <c r="E39" s="16"/>
      <c r="F39" s="16"/>
      <c r="G39" s="16"/>
      <c r="H39" s="16"/>
      <c r="I39" s="16"/>
      <c r="K39" s="16"/>
      <c r="L39" s="16"/>
      <c r="M39" s="16"/>
      <c r="N39" s="16"/>
      <c r="O39" s="16"/>
    </row>
    <row r="40" spans="3:15" ht="12.75">
      <c r="C40" s="16"/>
      <c r="E40" s="16"/>
      <c r="F40" s="16"/>
      <c r="G40" s="16"/>
      <c r="H40" s="16"/>
      <c r="I40" s="16"/>
      <c r="K40" s="16"/>
      <c r="L40" s="16"/>
      <c r="M40" s="16"/>
      <c r="N40" s="16"/>
      <c r="O40" s="16"/>
    </row>
    <row r="41" spans="3:15" ht="12.75">
      <c r="C41" s="16"/>
      <c r="E41" s="16"/>
      <c r="F41" s="16"/>
      <c r="G41" s="16"/>
      <c r="H41" s="16"/>
      <c r="I41" s="16"/>
      <c r="K41" s="16"/>
      <c r="L41" s="16"/>
      <c r="M41" s="16"/>
      <c r="N41" s="16"/>
      <c r="O41" s="16"/>
    </row>
    <row r="42" spans="3:15" ht="12.75">
      <c r="C42" s="16"/>
      <c r="E42" s="16"/>
      <c r="F42" s="16"/>
      <c r="G42" s="16"/>
      <c r="H42" s="16"/>
      <c r="I42" s="16"/>
      <c r="K42" s="16"/>
      <c r="L42" s="16"/>
      <c r="M42" s="16"/>
      <c r="N42" s="16"/>
      <c r="O42" s="16"/>
    </row>
    <row r="43" spans="3:15" ht="12.75">
      <c r="C43" s="16"/>
      <c r="E43" s="16"/>
      <c r="F43" s="16"/>
      <c r="G43" s="16"/>
      <c r="H43" s="16"/>
      <c r="I43" s="16"/>
      <c r="K43" s="16"/>
      <c r="L43" s="16"/>
      <c r="M43" s="16"/>
      <c r="N43" s="16"/>
      <c r="O43" s="16"/>
    </row>
    <row r="44" spans="3:15" ht="12.75">
      <c r="C44" s="16"/>
      <c r="E44" s="16"/>
      <c r="F44" s="16"/>
      <c r="G44" s="16"/>
      <c r="H44" s="16"/>
      <c r="I44" s="16"/>
      <c r="K44" s="16"/>
      <c r="L44" s="16"/>
      <c r="M44" s="16"/>
      <c r="N44" s="16"/>
      <c r="O44" s="16"/>
    </row>
    <row r="45" spans="3:15" ht="12.75">
      <c r="C45" s="16"/>
      <c r="E45" s="16"/>
      <c r="F45" s="16"/>
      <c r="G45" s="16"/>
      <c r="H45" s="16"/>
      <c r="I45" s="16"/>
      <c r="K45" s="16"/>
      <c r="L45" s="16"/>
      <c r="M45" s="16"/>
      <c r="N45" s="16"/>
      <c r="O45" s="16"/>
    </row>
    <row r="46" spans="3:15" ht="12.75">
      <c r="C46" s="16"/>
      <c r="E46" s="16"/>
      <c r="F46" s="16"/>
      <c r="G46" s="16"/>
      <c r="H46" s="16"/>
      <c r="I46" s="16"/>
      <c r="K46" s="16"/>
      <c r="L46" s="16"/>
      <c r="M46" s="16"/>
      <c r="N46" s="16"/>
      <c r="O46" s="16"/>
    </row>
    <row r="47" spans="3:9" ht="12.75">
      <c r="C47" s="16"/>
      <c r="E47" s="16"/>
      <c r="F47" s="16"/>
      <c r="G47" s="16"/>
      <c r="H47" s="16"/>
      <c r="I47" s="16"/>
    </row>
    <row r="48" spans="3:9" ht="12.75">
      <c r="C48" s="16"/>
      <c r="E48" s="16"/>
      <c r="F48" s="16"/>
      <c r="G48" s="16"/>
      <c r="H48" s="16"/>
      <c r="I48" s="16"/>
    </row>
    <row r="49" spans="3:9" ht="12.75">
      <c r="C49" s="16"/>
      <c r="E49" s="16"/>
      <c r="F49" s="16"/>
      <c r="G49" s="16"/>
      <c r="H49" s="16"/>
      <c r="I49" s="16"/>
    </row>
    <row r="50" spans="3:9" ht="12.75">
      <c r="C50" s="16"/>
      <c r="E50" s="16"/>
      <c r="F50" s="16"/>
      <c r="G50" s="16"/>
      <c r="H50" s="16"/>
      <c r="I50" s="16"/>
    </row>
    <row r="51" spans="3:9" ht="12.75">
      <c r="C51" s="16"/>
      <c r="E51" s="16"/>
      <c r="F51" s="16"/>
      <c r="G51" s="16"/>
      <c r="H51" s="16"/>
      <c r="I51" s="16"/>
    </row>
    <row r="52" spans="3:9" ht="12.75">
      <c r="C52" s="16"/>
      <c r="E52" s="16"/>
      <c r="F52" s="16"/>
      <c r="G52" s="16"/>
      <c r="H52" s="16"/>
      <c r="I52" s="16"/>
    </row>
    <row r="53" spans="3:9" ht="12.75">
      <c r="C53" s="16"/>
      <c r="E53" s="16"/>
      <c r="F53" s="16"/>
      <c r="G53" s="16"/>
      <c r="H53" s="16"/>
      <c r="I53" s="16"/>
    </row>
  </sheetData>
  <sheetProtection/>
  <mergeCells count="4">
    <mergeCell ref="E5:I5"/>
    <mergeCell ref="K5:O5"/>
    <mergeCell ref="C3:O3"/>
    <mergeCell ref="C2:O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P46"/>
  <sheetViews>
    <sheetView view="pageBreakPreview" zoomScale="80" zoomScaleNormal="80" zoomScaleSheetLayoutView="80" zoomScalePageLayoutView="0" workbookViewId="0" topLeftCell="A1">
      <selection activeCell="B28" sqref="B28:F30"/>
    </sheetView>
  </sheetViews>
  <sheetFormatPr defaultColWidth="9.140625" defaultRowHeight="12.75"/>
  <cols>
    <col min="1" max="1" width="1.421875" style="12" customWidth="1"/>
    <col min="2" max="2" width="68.7109375" style="12" bestFit="1" customWidth="1"/>
    <col min="3" max="3" width="13.8515625" style="12" customWidth="1"/>
    <col min="4" max="4" width="10.140625" style="0" customWidth="1"/>
    <col min="5" max="9" width="13.8515625" style="12" customWidth="1"/>
    <col min="10" max="10" width="10.140625" style="0" customWidth="1"/>
    <col min="11" max="15" width="13.8515625" style="12" customWidth="1"/>
  </cols>
  <sheetData>
    <row r="1" spans="3:15" ht="12.75">
      <c r="C1" s="15"/>
      <c r="E1" s="15"/>
      <c r="F1" s="15"/>
      <c r="G1" s="15"/>
      <c r="H1" s="15"/>
      <c r="I1" s="15"/>
      <c r="K1" s="15"/>
      <c r="L1" s="15"/>
      <c r="M1" s="15"/>
      <c r="N1" s="15"/>
      <c r="O1" s="15"/>
    </row>
    <row r="2" spans="2:15" ht="25.5" customHeight="1">
      <c r="B2" s="177" t="s">
        <v>153</v>
      </c>
      <c r="C2" s="266" t="s">
        <v>156</v>
      </c>
      <c r="D2" s="266"/>
      <c r="E2" s="266"/>
      <c r="F2" s="266"/>
      <c r="G2" s="266"/>
      <c r="H2" s="266"/>
      <c r="I2" s="266"/>
      <c r="J2" s="266"/>
      <c r="K2" s="266"/>
      <c r="L2" s="266"/>
      <c r="M2" s="266"/>
      <c r="N2" s="266"/>
      <c r="O2" s="266"/>
    </row>
    <row r="3" spans="1:15" ht="12.75">
      <c r="A3" s="15"/>
      <c r="B3" s="90"/>
      <c r="C3" s="258" t="s">
        <v>64</v>
      </c>
      <c r="D3" s="258"/>
      <c r="E3" s="258"/>
      <c r="F3" s="258"/>
      <c r="G3" s="258"/>
      <c r="H3" s="258"/>
      <c r="I3" s="258"/>
      <c r="J3" s="258"/>
      <c r="K3" s="258"/>
      <c r="L3" s="258"/>
      <c r="M3" s="258"/>
      <c r="N3" s="258"/>
      <c r="O3" s="258"/>
    </row>
    <row r="4" spans="2:15" ht="12.75">
      <c r="B4" s="174"/>
      <c r="C4" s="92" t="s">
        <v>255</v>
      </c>
      <c r="E4" s="92" t="s">
        <v>38</v>
      </c>
      <c r="F4" s="92" t="s">
        <v>39</v>
      </c>
      <c r="G4" s="92" t="s">
        <v>40</v>
      </c>
      <c r="H4" s="92" t="s">
        <v>36</v>
      </c>
      <c r="I4" s="92" t="s">
        <v>35</v>
      </c>
      <c r="K4" s="92" t="s">
        <v>33</v>
      </c>
      <c r="L4" s="92" t="s">
        <v>32</v>
      </c>
      <c r="M4" s="92" t="s">
        <v>30</v>
      </c>
      <c r="N4" s="92" t="s">
        <v>27</v>
      </c>
      <c r="O4" s="92" t="s">
        <v>28</v>
      </c>
    </row>
    <row r="5" spans="2:15" ht="12.75">
      <c r="B5" s="95" t="s">
        <v>161</v>
      </c>
      <c r="C5" s="244"/>
      <c r="E5" s="265" t="s">
        <v>65</v>
      </c>
      <c r="F5" s="265"/>
      <c r="G5" s="265"/>
      <c r="H5" s="265"/>
      <c r="I5" s="265"/>
      <c r="K5" s="265"/>
      <c r="L5" s="265"/>
      <c r="M5" s="265"/>
      <c r="N5" s="265"/>
      <c r="O5" s="265"/>
    </row>
    <row r="6" spans="2:15" ht="12.75">
      <c r="B6" s="98"/>
      <c r="C6" s="35"/>
      <c r="E6" s="179"/>
      <c r="F6" s="35"/>
      <c r="G6" s="35"/>
      <c r="H6" s="35"/>
      <c r="I6" s="35"/>
      <c r="K6" s="179"/>
      <c r="L6" s="35"/>
      <c r="M6" s="35"/>
      <c r="N6" s="35"/>
      <c r="O6" s="35"/>
    </row>
    <row r="7" spans="2:16" ht="12.75">
      <c r="B7" s="98" t="s">
        <v>162</v>
      </c>
      <c r="C7" s="35">
        <v>91</v>
      </c>
      <c r="D7" s="178"/>
      <c r="E7" s="179">
        <v>280</v>
      </c>
      <c r="F7" s="246">
        <v>118</v>
      </c>
      <c r="G7" s="246">
        <v>83</v>
      </c>
      <c r="H7" s="246">
        <v>44</v>
      </c>
      <c r="I7" s="246">
        <v>35</v>
      </c>
      <c r="J7" s="178"/>
      <c r="K7" s="179">
        <v>165</v>
      </c>
      <c r="L7" s="35">
        <v>51</v>
      </c>
      <c r="M7" s="35">
        <v>29</v>
      </c>
      <c r="N7" s="35">
        <v>57</v>
      </c>
      <c r="O7" s="35">
        <v>28</v>
      </c>
      <c r="P7" s="178"/>
    </row>
    <row r="8" spans="2:16" ht="12.75">
      <c r="B8" s="98" t="s">
        <v>163</v>
      </c>
      <c r="C8" s="35">
        <v>1225</v>
      </c>
      <c r="D8" s="178"/>
      <c r="E8" s="179">
        <v>4003</v>
      </c>
      <c r="F8" s="246">
        <v>1063</v>
      </c>
      <c r="G8" s="246">
        <v>802</v>
      </c>
      <c r="H8" s="246">
        <v>921</v>
      </c>
      <c r="I8" s="246">
        <v>1217</v>
      </c>
      <c r="J8" s="178"/>
      <c r="K8" s="179">
        <v>4085</v>
      </c>
      <c r="L8" s="35">
        <v>1064</v>
      </c>
      <c r="M8" s="35">
        <v>800</v>
      </c>
      <c r="N8" s="35">
        <v>829</v>
      </c>
      <c r="O8" s="35">
        <v>1392</v>
      </c>
      <c r="P8" s="178"/>
    </row>
    <row r="9" spans="2:16" ht="12.75">
      <c r="B9" s="100" t="s">
        <v>164</v>
      </c>
      <c r="C9" s="101">
        <v>1316</v>
      </c>
      <c r="D9" s="178"/>
      <c r="E9" s="180">
        <v>4283</v>
      </c>
      <c r="F9" s="247">
        <v>1181</v>
      </c>
      <c r="G9" s="247">
        <v>885</v>
      </c>
      <c r="H9" s="247">
        <v>965</v>
      </c>
      <c r="I9" s="247">
        <v>1252</v>
      </c>
      <c r="J9" s="178"/>
      <c r="K9" s="180">
        <v>4250</v>
      </c>
      <c r="L9" s="101">
        <v>1115</v>
      </c>
      <c r="M9" s="101">
        <v>829</v>
      </c>
      <c r="N9" s="101">
        <v>886</v>
      </c>
      <c r="O9" s="101">
        <v>1420</v>
      </c>
      <c r="P9" s="178"/>
    </row>
    <row r="10" spans="2:16" ht="12.75">
      <c r="B10" s="98"/>
      <c r="C10" s="35"/>
      <c r="D10" s="178"/>
      <c r="E10" s="179"/>
      <c r="F10" s="35"/>
      <c r="G10" s="35"/>
      <c r="H10" s="35"/>
      <c r="I10" s="35"/>
      <c r="J10" s="178"/>
      <c r="K10" s="179"/>
      <c r="L10" s="35"/>
      <c r="M10" s="35"/>
      <c r="N10" s="35"/>
      <c r="O10" s="35"/>
      <c r="P10" s="178"/>
    </row>
    <row r="11" spans="2:16" ht="12.75">
      <c r="B11" s="102" t="s">
        <v>47</v>
      </c>
      <c r="C11" s="35">
        <v>-219</v>
      </c>
      <c r="D11" s="178"/>
      <c r="E11" s="179">
        <v>-864</v>
      </c>
      <c r="F11" s="35">
        <v>-217</v>
      </c>
      <c r="G11" s="35">
        <v>-216</v>
      </c>
      <c r="H11" s="35">
        <v>-215</v>
      </c>
      <c r="I11" s="35">
        <v>-216</v>
      </c>
      <c r="J11" s="178"/>
      <c r="K11" s="179">
        <v>-857</v>
      </c>
      <c r="L11" s="35">
        <v>-221</v>
      </c>
      <c r="M11" s="35">
        <v>-214</v>
      </c>
      <c r="N11" s="35">
        <v>-211</v>
      </c>
      <c r="O11" s="35">
        <v>-211</v>
      </c>
      <c r="P11" s="178"/>
    </row>
    <row r="12" spans="2:16" ht="12.75">
      <c r="B12" s="102" t="s">
        <v>165</v>
      </c>
      <c r="C12" s="35">
        <v>-795</v>
      </c>
      <c r="D12" s="178"/>
      <c r="E12" s="179">
        <v>-2281</v>
      </c>
      <c r="F12" s="246">
        <v>-663</v>
      </c>
      <c r="G12" s="246">
        <v>-515</v>
      </c>
      <c r="H12" s="246">
        <v>-476</v>
      </c>
      <c r="I12" s="246">
        <v>-627</v>
      </c>
      <c r="J12" s="178"/>
      <c r="K12" s="179">
        <v>-2654</v>
      </c>
      <c r="L12" s="35">
        <v>-882</v>
      </c>
      <c r="M12" s="35">
        <v>-524</v>
      </c>
      <c r="N12" s="35">
        <v>-643</v>
      </c>
      <c r="O12" s="35">
        <v>-605</v>
      </c>
      <c r="P12" s="178"/>
    </row>
    <row r="13" spans="2:16" ht="12.75">
      <c r="B13" s="38" t="s">
        <v>45</v>
      </c>
      <c r="C13" s="35">
        <v>-179</v>
      </c>
      <c r="D13" s="178"/>
      <c r="E13" s="179">
        <v>-282</v>
      </c>
      <c r="F13" s="246">
        <v>-152</v>
      </c>
      <c r="G13" s="246">
        <v>-19</v>
      </c>
      <c r="H13" s="246">
        <v>17</v>
      </c>
      <c r="I13" s="246">
        <v>-128</v>
      </c>
      <c r="J13" s="178"/>
      <c r="K13" s="179">
        <v>-279</v>
      </c>
      <c r="L13" s="35">
        <v>-85</v>
      </c>
      <c r="M13" s="35">
        <v>-51</v>
      </c>
      <c r="N13" s="35">
        <v>-63</v>
      </c>
      <c r="O13" s="35">
        <v>-80</v>
      </c>
      <c r="P13" s="178"/>
    </row>
    <row r="14" spans="2:16" ht="12.75">
      <c r="B14" s="39" t="s">
        <v>46</v>
      </c>
      <c r="C14" s="35">
        <v>-342</v>
      </c>
      <c r="D14" s="178"/>
      <c r="E14" s="179">
        <v>-1090</v>
      </c>
      <c r="F14" s="35">
        <v>-316</v>
      </c>
      <c r="G14" s="35">
        <v>-249</v>
      </c>
      <c r="H14" s="35">
        <v>-273</v>
      </c>
      <c r="I14" s="35">
        <v>-252</v>
      </c>
      <c r="J14" s="178"/>
      <c r="K14" s="179">
        <v>-1319</v>
      </c>
      <c r="L14" s="35">
        <v>-505</v>
      </c>
      <c r="M14" s="35">
        <v>-227</v>
      </c>
      <c r="N14" s="35">
        <v>-325</v>
      </c>
      <c r="O14" s="35">
        <v>-262</v>
      </c>
      <c r="P14" s="178"/>
    </row>
    <row r="15" spans="2:16" ht="12.75">
      <c r="B15" s="38" t="s">
        <v>48</v>
      </c>
      <c r="C15" s="35">
        <v>-155</v>
      </c>
      <c r="D15" s="178"/>
      <c r="E15" s="179">
        <v>-768</v>
      </c>
      <c r="F15" s="35">
        <v>-209</v>
      </c>
      <c r="G15" s="35">
        <v>-175</v>
      </c>
      <c r="H15" s="35">
        <v>-220</v>
      </c>
      <c r="I15" s="35">
        <v>-164</v>
      </c>
      <c r="J15" s="178"/>
      <c r="K15" s="179">
        <v>-876</v>
      </c>
      <c r="L15" s="35">
        <v>-239</v>
      </c>
      <c r="M15" s="35">
        <v>-198</v>
      </c>
      <c r="N15" s="35">
        <v>-207</v>
      </c>
      <c r="O15" s="35">
        <v>-232</v>
      </c>
      <c r="P15" s="178"/>
    </row>
    <row r="16" spans="2:16" ht="12.75">
      <c r="B16" s="38" t="s">
        <v>49</v>
      </c>
      <c r="C16" s="35">
        <v>43</v>
      </c>
      <c r="D16" s="178"/>
      <c r="E16" s="179">
        <v>133</v>
      </c>
      <c r="F16" s="35">
        <v>37</v>
      </c>
      <c r="G16" s="35">
        <v>36</v>
      </c>
      <c r="H16" s="35">
        <v>34</v>
      </c>
      <c r="I16" s="35">
        <v>26</v>
      </c>
      <c r="J16" s="178"/>
      <c r="K16" s="179">
        <v>113</v>
      </c>
      <c r="L16" s="35">
        <v>33</v>
      </c>
      <c r="M16" s="35">
        <v>26</v>
      </c>
      <c r="N16" s="35">
        <v>28</v>
      </c>
      <c r="O16" s="35">
        <v>26</v>
      </c>
      <c r="P16" s="178"/>
    </row>
    <row r="17" spans="2:16" ht="12.75">
      <c r="B17" s="38" t="s">
        <v>50</v>
      </c>
      <c r="C17" s="151">
        <v>-162</v>
      </c>
      <c r="D17" s="178"/>
      <c r="E17" s="179">
        <v>-274</v>
      </c>
      <c r="F17" s="246">
        <v>-23</v>
      </c>
      <c r="G17" s="246">
        <v>-108</v>
      </c>
      <c r="H17" s="246">
        <v>-34</v>
      </c>
      <c r="I17" s="246">
        <v>-109</v>
      </c>
      <c r="J17" s="178"/>
      <c r="K17" s="179">
        <v>-293</v>
      </c>
      <c r="L17" s="35">
        <v>-86</v>
      </c>
      <c r="M17" s="35">
        <v>-74</v>
      </c>
      <c r="N17" s="35">
        <v>-76</v>
      </c>
      <c r="O17" s="35">
        <v>-57</v>
      </c>
      <c r="P17" s="178"/>
    </row>
    <row r="18" spans="2:16" ht="12.75">
      <c r="B18" s="103" t="s">
        <v>166</v>
      </c>
      <c r="C18" s="101">
        <v>-1014</v>
      </c>
      <c r="D18" s="178"/>
      <c r="E18" s="180">
        <v>-3145</v>
      </c>
      <c r="F18" s="247">
        <v>-880</v>
      </c>
      <c r="G18" s="247">
        <v>-731</v>
      </c>
      <c r="H18" s="247">
        <v>-691</v>
      </c>
      <c r="I18" s="247">
        <v>-843</v>
      </c>
      <c r="J18" s="178"/>
      <c r="K18" s="180">
        <v>-3511</v>
      </c>
      <c r="L18" s="101">
        <v>-1103</v>
      </c>
      <c r="M18" s="101">
        <v>-738</v>
      </c>
      <c r="N18" s="101">
        <v>-854</v>
      </c>
      <c r="O18" s="101">
        <v>-816</v>
      </c>
      <c r="P18" s="178"/>
    </row>
    <row r="19" spans="2:16" ht="12.75">
      <c r="B19" s="102"/>
      <c r="C19" s="35"/>
      <c r="D19" s="178"/>
      <c r="E19" s="179"/>
      <c r="F19" s="35"/>
      <c r="G19" s="35"/>
      <c r="H19" s="35"/>
      <c r="I19" s="35"/>
      <c r="J19" s="178"/>
      <c r="K19" s="179"/>
      <c r="L19" s="35"/>
      <c r="M19" s="35"/>
      <c r="N19" s="35"/>
      <c r="O19" s="35"/>
      <c r="P19" s="178"/>
    </row>
    <row r="20" spans="2:16" ht="13.5" thickBot="1">
      <c r="B20" s="105" t="s">
        <v>52</v>
      </c>
      <c r="C20" s="46">
        <v>302</v>
      </c>
      <c r="D20" s="178"/>
      <c r="E20" s="181">
        <v>1138</v>
      </c>
      <c r="F20" s="46">
        <v>300</v>
      </c>
      <c r="G20" s="46">
        <v>156</v>
      </c>
      <c r="H20" s="46">
        <v>273</v>
      </c>
      <c r="I20" s="46">
        <v>409</v>
      </c>
      <c r="J20" s="178"/>
      <c r="K20" s="181">
        <v>739</v>
      </c>
      <c r="L20" s="46">
        <v>11</v>
      </c>
      <c r="M20" s="46">
        <v>91</v>
      </c>
      <c r="N20" s="46">
        <v>32</v>
      </c>
      <c r="O20" s="46">
        <v>605</v>
      </c>
      <c r="P20" s="178"/>
    </row>
    <row r="21" spans="2:15" ht="13.5" thickTop="1">
      <c r="B21" s="102"/>
      <c r="C21" s="35"/>
      <c r="E21" s="35"/>
      <c r="F21" s="35"/>
      <c r="G21" s="35"/>
      <c r="H21" s="35"/>
      <c r="I21" s="35"/>
      <c r="K21" s="35"/>
      <c r="L21" s="35"/>
      <c r="M21" s="35"/>
      <c r="N21" s="35"/>
      <c r="O21" s="35"/>
    </row>
    <row r="22" spans="2:15" ht="12.75">
      <c r="B22" s="102" t="s">
        <v>253</v>
      </c>
      <c r="C22" s="35">
        <f>C20-C11</f>
        <v>521</v>
      </c>
      <c r="E22" s="35">
        <f>E20-E11</f>
        <v>2002</v>
      </c>
      <c r="F22" s="35">
        <f>F20-F11</f>
        <v>517</v>
      </c>
      <c r="G22" s="35">
        <f>G20-G11</f>
        <v>372</v>
      </c>
      <c r="H22" s="35">
        <f>H20-H11</f>
        <v>488</v>
      </c>
      <c r="I22" s="35">
        <f>I20-I11</f>
        <v>625</v>
      </c>
      <c r="K22" s="35">
        <f>K20-K11</f>
        <v>1596</v>
      </c>
      <c r="L22" s="35">
        <f>L20-L11</f>
        <v>232</v>
      </c>
      <c r="M22" s="35">
        <f>M20-M11</f>
        <v>305</v>
      </c>
      <c r="N22" s="35">
        <f>N20-N11</f>
        <v>243</v>
      </c>
      <c r="O22" s="35">
        <f>O20-O11</f>
        <v>816</v>
      </c>
    </row>
    <row r="23" spans="3:15" ht="12.75">
      <c r="C23" s="16"/>
      <c r="E23" s="16"/>
      <c r="F23" s="16"/>
      <c r="G23" s="16"/>
      <c r="H23" s="16"/>
      <c r="I23" s="16"/>
      <c r="K23" s="16"/>
      <c r="L23" s="16"/>
      <c r="M23" s="16"/>
      <c r="N23" s="16"/>
      <c r="O23" s="16"/>
    </row>
    <row r="24" spans="2:15" ht="12.75">
      <c r="B24" s="12" t="s">
        <v>254</v>
      </c>
      <c r="C24" s="35">
        <v>-153.5</v>
      </c>
      <c r="D24" s="178"/>
      <c r="E24" s="179">
        <v>-48.71</v>
      </c>
      <c r="F24" s="35">
        <v>-118.11000000000001</v>
      </c>
      <c r="G24" s="35">
        <v>57.8</v>
      </c>
      <c r="H24" s="35">
        <v>114.20000000000002</v>
      </c>
      <c r="I24" s="35">
        <v>-102.6</v>
      </c>
      <c r="J24" s="178"/>
      <c r="K24" s="179">
        <v>-171.97297726</v>
      </c>
      <c r="L24" s="35">
        <v>-59.81389912</v>
      </c>
      <c r="M24" s="35">
        <v>-24.996755009999998</v>
      </c>
      <c r="N24" s="35">
        <v>-24.466233129999992</v>
      </c>
      <c r="O24" s="35">
        <v>-62.69609</v>
      </c>
    </row>
    <row r="25" spans="3:15" ht="12.75">
      <c r="C25" s="16"/>
      <c r="E25" s="16"/>
      <c r="F25" s="16"/>
      <c r="G25" s="16"/>
      <c r="H25" s="16"/>
      <c r="I25" s="16"/>
      <c r="K25" s="16"/>
      <c r="L25" s="16"/>
      <c r="M25" s="16"/>
      <c r="N25" s="16"/>
      <c r="O25" s="16"/>
    </row>
    <row r="26" spans="2:15" ht="15">
      <c r="B26" s="245" t="s">
        <v>264</v>
      </c>
      <c r="D26" s="12"/>
      <c r="E26" s="14"/>
      <c r="F26" s="14"/>
      <c r="G26" s="16"/>
      <c r="H26" s="16"/>
      <c r="I26" s="16"/>
      <c r="K26" s="16"/>
      <c r="L26" s="16"/>
      <c r="M26" s="16"/>
      <c r="N26" s="16"/>
      <c r="O26" s="16"/>
    </row>
    <row r="27" spans="4:15" ht="12.75">
      <c r="D27" s="12"/>
      <c r="E27" s="14"/>
      <c r="F27" s="14"/>
      <c r="G27" s="16"/>
      <c r="H27" s="16"/>
      <c r="I27" s="16"/>
      <c r="K27" s="16"/>
      <c r="L27" s="16"/>
      <c r="M27" s="16"/>
      <c r="N27" s="16"/>
      <c r="O27" s="16"/>
    </row>
    <row r="28" spans="2:15" ht="12.75">
      <c r="B28" s="256" t="s">
        <v>265</v>
      </c>
      <c r="C28" s="256"/>
      <c r="D28" s="256"/>
      <c r="E28" s="256"/>
      <c r="F28" s="256"/>
      <c r="G28" s="16"/>
      <c r="H28" s="16"/>
      <c r="I28" s="16"/>
      <c r="K28" s="16"/>
      <c r="L28" s="16"/>
      <c r="M28" s="16"/>
      <c r="N28" s="16"/>
      <c r="O28" s="16"/>
    </row>
    <row r="29" spans="2:15" ht="12.75">
      <c r="B29" s="256"/>
      <c r="C29" s="256"/>
      <c r="D29" s="256"/>
      <c r="E29" s="256"/>
      <c r="F29" s="256"/>
      <c r="G29" s="16"/>
      <c r="H29" s="16"/>
      <c r="I29" s="16"/>
      <c r="K29" s="16"/>
      <c r="L29" s="16"/>
      <c r="M29" s="16"/>
      <c r="N29" s="16"/>
      <c r="O29" s="16"/>
    </row>
    <row r="30" spans="2:15" ht="23.25" customHeight="1">
      <c r="B30" s="256"/>
      <c r="C30" s="256"/>
      <c r="D30" s="256"/>
      <c r="E30" s="256"/>
      <c r="F30" s="256"/>
      <c r="G30" s="16"/>
      <c r="H30" s="16"/>
      <c r="I30" s="16"/>
      <c r="K30" s="16"/>
      <c r="L30" s="16"/>
      <c r="M30" s="16"/>
      <c r="N30" s="16"/>
      <c r="O30" s="16"/>
    </row>
    <row r="31" spans="3:15" ht="12.75">
      <c r="C31" s="16"/>
      <c r="E31" s="16"/>
      <c r="F31" s="16"/>
      <c r="G31" s="16"/>
      <c r="H31" s="16"/>
      <c r="I31" s="16"/>
      <c r="K31" s="16"/>
      <c r="L31" s="16"/>
      <c r="M31" s="16"/>
      <c r="N31" s="16"/>
      <c r="O31" s="16"/>
    </row>
    <row r="32" spans="3:15" ht="12.75">
      <c r="C32" s="16"/>
      <c r="E32" s="16"/>
      <c r="F32" s="16"/>
      <c r="G32" s="16"/>
      <c r="H32" s="16"/>
      <c r="I32" s="16"/>
      <c r="K32" s="16"/>
      <c r="L32" s="16"/>
      <c r="M32" s="16"/>
      <c r="N32" s="16"/>
      <c r="O32" s="16"/>
    </row>
    <row r="33" spans="3:15" ht="12.75">
      <c r="C33" s="16"/>
      <c r="E33" s="16"/>
      <c r="F33" s="16"/>
      <c r="G33" s="16"/>
      <c r="H33" s="16"/>
      <c r="I33" s="16"/>
      <c r="K33" s="16"/>
      <c r="L33" s="16"/>
      <c r="M33" s="16"/>
      <c r="N33" s="16"/>
      <c r="O33" s="16"/>
    </row>
    <row r="34" spans="3:15" ht="12.75">
      <c r="C34" s="16"/>
      <c r="E34" s="16"/>
      <c r="F34" s="16"/>
      <c r="G34" s="16"/>
      <c r="H34" s="16"/>
      <c r="I34" s="16"/>
      <c r="K34" s="16"/>
      <c r="L34" s="16"/>
      <c r="M34" s="16"/>
      <c r="N34" s="16"/>
      <c r="O34" s="16"/>
    </row>
    <row r="35" spans="3:15" ht="12.75">
      <c r="C35" s="16"/>
      <c r="E35" s="16"/>
      <c r="F35" s="16"/>
      <c r="G35" s="16"/>
      <c r="H35" s="16"/>
      <c r="I35" s="16"/>
      <c r="K35" s="16"/>
      <c r="L35" s="16"/>
      <c r="M35" s="16"/>
      <c r="N35" s="16"/>
      <c r="O35" s="16"/>
    </row>
    <row r="36" spans="3:15" ht="12.75">
      <c r="C36" s="16"/>
      <c r="E36" s="16"/>
      <c r="F36" s="16"/>
      <c r="G36" s="16"/>
      <c r="H36" s="16"/>
      <c r="I36" s="16"/>
      <c r="K36" s="16"/>
      <c r="L36" s="16"/>
      <c r="M36" s="16"/>
      <c r="N36" s="16"/>
      <c r="O36" s="16"/>
    </row>
    <row r="37" spans="3:15" ht="12.75">
      <c r="C37" s="16"/>
      <c r="E37" s="16"/>
      <c r="F37" s="16"/>
      <c r="G37" s="16"/>
      <c r="H37" s="16"/>
      <c r="I37" s="16"/>
      <c r="K37" s="16"/>
      <c r="L37" s="16"/>
      <c r="M37" s="16"/>
      <c r="N37" s="16"/>
      <c r="O37" s="16"/>
    </row>
    <row r="38" spans="3:15" ht="12.75">
      <c r="C38" s="16"/>
      <c r="E38" s="16"/>
      <c r="F38" s="16"/>
      <c r="G38" s="16"/>
      <c r="H38" s="16"/>
      <c r="I38" s="16"/>
      <c r="K38" s="16"/>
      <c r="L38" s="16"/>
      <c r="M38" s="16"/>
      <c r="N38" s="16"/>
      <c r="O38" s="16"/>
    </row>
    <row r="39" spans="3:15" ht="12.75">
      <c r="C39" s="16"/>
      <c r="E39" s="16"/>
      <c r="F39" s="16"/>
      <c r="G39" s="16"/>
      <c r="H39" s="16"/>
      <c r="I39" s="16"/>
      <c r="K39" s="16"/>
      <c r="L39" s="16"/>
      <c r="M39" s="16"/>
      <c r="N39" s="16"/>
      <c r="O39" s="16"/>
    </row>
    <row r="40" spans="3:15" ht="12.75">
      <c r="C40" s="16"/>
      <c r="E40" s="16"/>
      <c r="F40" s="16"/>
      <c r="G40" s="16"/>
      <c r="H40" s="16"/>
      <c r="I40" s="16"/>
      <c r="K40" s="16"/>
      <c r="L40" s="16"/>
      <c r="M40" s="16"/>
      <c r="N40" s="16"/>
      <c r="O40" s="16"/>
    </row>
    <row r="41" spans="3:15" ht="12.75">
      <c r="C41" s="16"/>
      <c r="E41" s="16"/>
      <c r="F41" s="16"/>
      <c r="G41" s="16"/>
      <c r="H41" s="16"/>
      <c r="I41" s="16"/>
      <c r="K41" s="16"/>
      <c r="L41" s="16"/>
      <c r="M41" s="16"/>
      <c r="N41" s="16"/>
      <c r="O41" s="16"/>
    </row>
    <row r="42" spans="3:15" ht="12.75">
      <c r="C42" s="16"/>
      <c r="E42" s="16"/>
      <c r="F42" s="16"/>
      <c r="G42" s="16"/>
      <c r="H42" s="16"/>
      <c r="I42" s="16"/>
      <c r="K42" s="16"/>
      <c r="L42" s="16"/>
      <c r="M42" s="16"/>
      <c r="N42" s="16"/>
      <c r="O42" s="16"/>
    </row>
    <row r="43" spans="3:15" ht="12.75">
      <c r="C43" s="16"/>
      <c r="E43" s="16"/>
      <c r="F43" s="16"/>
      <c r="G43" s="16"/>
      <c r="H43" s="16"/>
      <c r="I43" s="16"/>
      <c r="K43" s="16"/>
      <c r="L43" s="16"/>
      <c r="M43" s="16"/>
      <c r="N43" s="16"/>
      <c r="O43" s="16"/>
    </row>
    <row r="44" spans="3:15" ht="12.75">
      <c r="C44" s="16"/>
      <c r="E44" s="16"/>
      <c r="F44" s="16"/>
      <c r="G44" s="16"/>
      <c r="H44" s="16"/>
      <c r="I44" s="16"/>
      <c r="K44" s="16"/>
      <c r="L44" s="16"/>
      <c r="M44" s="16"/>
      <c r="N44" s="16"/>
      <c r="O44" s="16"/>
    </row>
    <row r="45" spans="3:15" ht="12.75">
      <c r="C45" s="16"/>
      <c r="E45" s="16"/>
      <c r="F45" s="16"/>
      <c r="G45" s="16"/>
      <c r="H45" s="16"/>
      <c r="I45" s="16"/>
      <c r="K45" s="16"/>
      <c r="L45" s="16"/>
      <c r="M45" s="16"/>
      <c r="N45" s="16"/>
      <c r="O45" s="16"/>
    </row>
    <row r="46" spans="3:15" ht="12.75">
      <c r="C46" s="16"/>
      <c r="E46" s="16"/>
      <c r="F46" s="16"/>
      <c r="G46" s="16"/>
      <c r="H46" s="16"/>
      <c r="I46" s="16"/>
      <c r="K46" s="16"/>
      <c r="L46" s="16"/>
      <c r="M46" s="16"/>
      <c r="N46" s="16"/>
      <c r="O46" s="16"/>
    </row>
  </sheetData>
  <sheetProtection/>
  <mergeCells count="5">
    <mergeCell ref="E5:I5"/>
    <mergeCell ref="K5:O5"/>
    <mergeCell ref="C2:O2"/>
    <mergeCell ref="C3:O3"/>
    <mergeCell ref="B28:F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colBreaks count="1" manualBreakCount="1">
    <brk id="15" max="65535" man="1"/>
  </colBreaks>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P46"/>
  <sheetViews>
    <sheetView view="pageBreakPreview" zoomScale="80" zoomScaleNormal="80" zoomScaleSheetLayoutView="80" zoomScalePageLayoutView="0" workbookViewId="0" topLeftCell="A1">
      <selection activeCell="B1" sqref="B1"/>
    </sheetView>
  </sheetViews>
  <sheetFormatPr defaultColWidth="9.140625" defaultRowHeight="12.75"/>
  <cols>
    <col min="1" max="1" width="1.421875" style="12" customWidth="1"/>
    <col min="2" max="2" width="68.7109375" style="12" bestFit="1" customWidth="1"/>
    <col min="3" max="3" width="13.8515625" style="12" customWidth="1"/>
    <col min="4" max="4" width="10.140625" style="0" customWidth="1"/>
    <col min="5" max="9" width="13.8515625" style="12" customWidth="1"/>
    <col min="10" max="10" width="10.140625" style="0" customWidth="1"/>
    <col min="11" max="15" width="13.8515625" style="12" customWidth="1"/>
  </cols>
  <sheetData>
    <row r="1" spans="3:15" ht="12.75">
      <c r="C1" s="15"/>
      <c r="E1" s="15"/>
      <c r="F1" s="15"/>
      <c r="G1" s="15"/>
      <c r="H1" s="15"/>
      <c r="I1" s="15"/>
      <c r="K1" s="15"/>
      <c r="L1" s="15"/>
      <c r="M1" s="15"/>
      <c r="N1" s="15"/>
      <c r="O1" s="15"/>
    </row>
    <row r="2" spans="2:15" ht="25.5" customHeight="1">
      <c r="B2" s="177" t="s">
        <v>153</v>
      </c>
      <c r="C2" s="266" t="s">
        <v>157</v>
      </c>
      <c r="D2" s="266"/>
      <c r="E2" s="266"/>
      <c r="F2" s="266"/>
      <c r="G2" s="266"/>
      <c r="H2" s="266"/>
      <c r="I2" s="266"/>
      <c r="J2" s="266"/>
      <c r="K2" s="266"/>
      <c r="L2" s="266"/>
      <c r="M2" s="266"/>
      <c r="N2" s="266"/>
      <c r="O2" s="266"/>
    </row>
    <row r="3" spans="1:15" ht="12.75">
      <c r="A3" s="15"/>
      <c r="B3" s="90"/>
      <c r="C3" s="258" t="s">
        <v>64</v>
      </c>
      <c r="D3" s="258"/>
      <c r="E3" s="258"/>
      <c r="F3" s="258"/>
      <c r="G3" s="258"/>
      <c r="H3" s="258"/>
      <c r="I3" s="258"/>
      <c r="J3" s="258"/>
      <c r="K3" s="258"/>
      <c r="L3" s="258"/>
      <c r="M3" s="258"/>
      <c r="N3" s="258"/>
      <c r="O3" s="258"/>
    </row>
    <row r="4" spans="2:15" ht="12.75">
      <c r="B4" s="174"/>
      <c r="C4" s="92" t="s">
        <v>255</v>
      </c>
      <c r="E4" s="92" t="s">
        <v>38</v>
      </c>
      <c r="F4" s="92" t="s">
        <v>39</v>
      </c>
      <c r="G4" s="92" t="s">
        <v>40</v>
      </c>
      <c r="H4" s="92" t="s">
        <v>36</v>
      </c>
      <c r="I4" s="92" t="s">
        <v>35</v>
      </c>
      <c r="K4" s="92" t="s">
        <v>33</v>
      </c>
      <c r="L4" s="92" t="s">
        <v>32</v>
      </c>
      <c r="M4" s="92" t="s">
        <v>30</v>
      </c>
      <c r="N4" s="92" t="s">
        <v>27</v>
      </c>
      <c r="O4" s="92" t="s">
        <v>28</v>
      </c>
    </row>
    <row r="5" spans="2:15" ht="12.75">
      <c r="B5" s="95" t="s">
        <v>161</v>
      </c>
      <c r="C5" s="244"/>
      <c r="E5" s="265"/>
      <c r="F5" s="265"/>
      <c r="G5" s="265"/>
      <c r="H5" s="265"/>
      <c r="I5" s="265"/>
      <c r="K5" s="265"/>
      <c r="L5" s="265"/>
      <c r="M5" s="265"/>
      <c r="N5" s="265"/>
      <c r="O5" s="265"/>
    </row>
    <row r="6" spans="2:15" ht="12.75">
      <c r="B6" s="98"/>
      <c r="C6" s="35"/>
      <c r="E6" s="179"/>
      <c r="F6" s="35"/>
      <c r="G6" s="35"/>
      <c r="H6" s="35"/>
      <c r="I6" s="35"/>
      <c r="K6" s="179"/>
      <c r="L6" s="35"/>
      <c r="M6" s="35"/>
      <c r="N6" s="35"/>
      <c r="O6" s="35"/>
    </row>
    <row r="7" spans="2:16" ht="12.75">
      <c r="B7" s="98" t="s">
        <v>162</v>
      </c>
      <c r="C7" s="35">
        <v>457</v>
      </c>
      <c r="D7" s="178"/>
      <c r="E7" s="179">
        <v>1149</v>
      </c>
      <c r="F7" s="35">
        <v>406</v>
      </c>
      <c r="G7" s="35">
        <v>135</v>
      </c>
      <c r="H7" s="35">
        <v>186</v>
      </c>
      <c r="I7" s="35">
        <v>422</v>
      </c>
      <c r="J7" s="178"/>
      <c r="K7" s="179">
        <v>1658</v>
      </c>
      <c r="L7" s="35">
        <v>518</v>
      </c>
      <c r="M7" s="35">
        <v>242</v>
      </c>
      <c r="N7" s="35">
        <v>272</v>
      </c>
      <c r="O7" s="35">
        <v>626</v>
      </c>
      <c r="P7" s="178"/>
    </row>
    <row r="8" spans="2:16" ht="12.75">
      <c r="B8" s="98" t="s">
        <v>163</v>
      </c>
      <c r="C8" s="35">
        <v>231</v>
      </c>
      <c r="D8" s="178"/>
      <c r="E8" s="179">
        <v>794</v>
      </c>
      <c r="F8" s="35">
        <v>211</v>
      </c>
      <c r="G8" s="35">
        <v>156</v>
      </c>
      <c r="H8" s="35">
        <v>198</v>
      </c>
      <c r="I8" s="35">
        <v>229</v>
      </c>
      <c r="J8" s="178"/>
      <c r="K8" s="179">
        <v>405</v>
      </c>
      <c r="L8" s="35">
        <v>100</v>
      </c>
      <c r="M8" s="35">
        <v>75</v>
      </c>
      <c r="N8" s="35">
        <v>97</v>
      </c>
      <c r="O8" s="35">
        <v>133</v>
      </c>
      <c r="P8" s="178"/>
    </row>
    <row r="9" spans="2:16" ht="12.75">
      <c r="B9" s="100" t="s">
        <v>164</v>
      </c>
      <c r="C9" s="101">
        <v>688</v>
      </c>
      <c r="D9" s="178"/>
      <c r="E9" s="180">
        <v>1943</v>
      </c>
      <c r="F9" s="101">
        <v>617</v>
      </c>
      <c r="G9" s="101">
        <v>291</v>
      </c>
      <c r="H9" s="101">
        <v>384</v>
      </c>
      <c r="I9" s="101">
        <v>651</v>
      </c>
      <c r="J9" s="178"/>
      <c r="K9" s="180">
        <v>2063</v>
      </c>
      <c r="L9" s="101">
        <v>618</v>
      </c>
      <c r="M9" s="101">
        <v>317</v>
      </c>
      <c r="N9" s="101">
        <v>369</v>
      </c>
      <c r="O9" s="101">
        <v>759</v>
      </c>
      <c r="P9" s="178"/>
    </row>
    <row r="10" spans="2:16" ht="12.75">
      <c r="B10" s="98"/>
      <c r="C10" s="35"/>
      <c r="D10" s="178"/>
      <c r="E10" s="179"/>
      <c r="F10" s="35"/>
      <c r="G10" s="35"/>
      <c r="H10" s="35"/>
      <c r="I10" s="35"/>
      <c r="J10" s="178"/>
      <c r="K10" s="179"/>
      <c r="L10" s="35"/>
      <c r="M10" s="35"/>
      <c r="N10" s="35"/>
      <c r="O10" s="35"/>
      <c r="P10" s="178"/>
    </row>
    <row r="11" spans="2:16" ht="12.75">
      <c r="B11" s="102" t="s">
        <v>47</v>
      </c>
      <c r="C11" s="35">
        <v>-83</v>
      </c>
      <c r="D11" s="178"/>
      <c r="E11" s="179">
        <v>-301</v>
      </c>
      <c r="F11" s="35">
        <v>-78</v>
      </c>
      <c r="G11" s="35">
        <v>-68</v>
      </c>
      <c r="H11" s="35">
        <v>-73</v>
      </c>
      <c r="I11" s="35">
        <v>-82</v>
      </c>
      <c r="J11" s="178"/>
      <c r="K11" s="179">
        <v>-359</v>
      </c>
      <c r="L11" s="35">
        <v>-109</v>
      </c>
      <c r="M11" s="35">
        <v>-74</v>
      </c>
      <c r="N11" s="35">
        <v>-76</v>
      </c>
      <c r="O11" s="35">
        <v>-100</v>
      </c>
      <c r="P11" s="178"/>
    </row>
    <row r="12" spans="2:16" ht="12.75">
      <c r="B12" s="102" t="s">
        <v>165</v>
      </c>
      <c r="C12" s="35">
        <v>-378</v>
      </c>
      <c r="D12" s="178"/>
      <c r="E12" s="179">
        <v>-1480</v>
      </c>
      <c r="F12" s="35">
        <v>-463</v>
      </c>
      <c r="G12" s="35">
        <v>-270</v>
      </c>
      <c r="H12" s="35">
        <v>-312</v>
      </c>
      <c r="I12" s="35">
        <v>-435</v>
      </c>
      <c r="J12" s="178"/>
      <c r="K12" s="179">
        <v>-1560</v>
      </c>
      <c r="L12" s="35">
        <v>-462</v>
      </c>
      <c r="M12" s="35">
        <v>-290</v>
      </c>
      <c r="N12" s="35">
        <v>-307</v>
      </c>
      <c r="O12" s="35">
        <v>-501</v>
      </c>
      <c r="P12" s="178"/>
    </row>
    <row r="13" spans="2:16" ht="12.75">
      <c r="B13" s="38" t="s">
        <v>45</v>
      </c>
      <c r="C13" s="35">
        <v>-294</v>
      </c>
      <c r="D13" s="178"/>
      <c r="E13" s="179">
        <v>-1059</v>
      </c>
      <c r="F13" s="35">
        <v>-305</v>
      </c>
      <c r="G13" s="35">
        <v>-182</v>
      </c>
      <c r="H13" s="35">
        <v>-219</v>
      </c>
      <c r="I13" s="35">
        <v>-353</v>
      </c>
      <c r="J13" s="178"/>
      <c r="K13" s="179">
        <v>-1156</v>
      </c>
      <c r="L13" s="35">
        <v>-323</v>
      </c>
      <c r="M13" s="35">
        <v>-191</v>
      </c>
      <c r="N13" s="35">
        <v>-227</v>
      </c>
      <c r="O13" s="35">
        <v>-415</v>
      </c>
      <c r="P13" s="178"/>
    </row>
    <row r="14" spans="2:16" ht="12.75">
      <c r="B14" s="39" t="s">
        <v>46</v>
      </c>
      <c r="C14" s="35">
        <v>-32</v>
      </c>
      <c r="D14" s="178"/>
      <c r="E14" s="179">
        <v>-157</v>
      </c>
      <c r="F14" s="35">
        <v>-45</v>
      </c>
      <c r="G14" s="35">
        <v>-34</v>
      </c>
      <c r="H14" s="35">
        <v>-43</v>
      </c>
      <c r="I14" s="35">
        <v>-35</v>
      </c>
      <c r="J14" s="178"/>
      <c r="K14" s="179">
        <v>-133</v>
      </c>
      <c r="L14" s="35">
        <v>-33</v>
      </c>
      <c r="M14" s="35">
        <v>-33</v>
      </c>
      <c r="N14" s="35">
        <v>-33</v>
      </c>
      <c r="O14" s="35">
        <v>-34</v>
      </c>
      <c r="P14" s="178"/>
    </row>
    <row r="15" spans="2:16" ht="12.75">
      <c r="B15" s="38" t="s">
        <v>48</v>
      </c>
      <c r="C15" s="35">
        <v>-22</v>
      </c>
      <c r="D15" s="178"/>
      <c r="E15" s="179">
        <v>-149</v>
      </c>
      <c r="F15" s="35">
        <v>-53</v>
      </c>
      <c r="G15" s="35">
        <v>-39</v>
      </c>
      <c r="H15" s="35">
        <v>-33</v>
      </c>
      <c r="I15" s="35">
        <v>-24</v>
      </c>
      <c r="J15" s="178"/>
      <c r="K15" s="179">
        <v>-160</v>
      </c>
      <c r="L15" s="35">
        <v>-50</v>
      </c>
      <c r="M15" s="35">
        <v>-49</v>
      </c>
      <c r="N15" s="35">
        <v>-30</v>
      </c>
      <c r="O15" s="35">
        <v>-31</v>
      </c>
      <c r="P15" s="178"/>
    </row>
    <row r="16" spans="2:16" ht="12.75">
      <c r="B16" s="38" t="s">
        <v>49</v>
      </c>
      <c r="C16" s="35">
        <v>0</v>
      </c>
      <c r="D16" s="178"/>
      <c r="E16" s="179">
        <v>0</v>
      </c>
      <c r="F16" s="35">
        <v>0</v>
      </c>
      <c r="G16" s="35">
        <v>0</v>
      </c>
      <c r="H16" s="35">
        <v>0</v>
      </c>
      <c r="I16" s="35">
        <v>0</v>
      </c>
      <c r="J16" s="178"/>
      <c r="K16" s="179">
        <v>0</v>
      </c>
      <c r="L16" s="35">
        <v>0</v>
      </c>
      <c r="M16" s="35">
        <v>0</v>
      </c>
      <c r="N16" s="35">
        <v>0</v>
      </c>
      <c r="O16" s="35">
        <v>0</v>
      </c>
      <c r="P16" s="178"/>
    </row>
    <row r="17" spans="2:16" ht="12.75">
      <c r="B17" s="38" t="s">
        <v>50</v>
      </c>
      <c r="C17" s="151">
        <v>-30</v>
      </c>
      <c r="D17" s="178"/>
      <c r="E17" s="179">
        <v>-115</v>
      </c>
      <c r="F17" s="35">
        <v>-60</v>
      </c>
      <c r="G17" s="35">
        <v>-15</v>
      </c>
      <c r="H17" s="35">
        <v>-17</v>
      </c>
      <c r="I17" s="35">
        <v>-23</v>
      </c>
      <c r="J17" s="178"/>
      <c r="K17" s="179">
        <v>-111</v>
      </c>
      <c r="L17" s="35">
        <v>-56</v>
      </c>
      <c r="M17" s="35">
        <v>-17</v>
      </c>
      <c r="N17" s="35">
        <v>-17</v>
      </c>
      <c r="O17" s="35">
        <v>-21</v>
      </c>
      <c r="P17" s="178"/>
    </row>
    <row r="18" spans="2:16" ht="12.75">
      <c r="B18" s="103" t="s">
        <v>166</v>
      </c>
      <c r="C18" s="101">
        <v>-461</v>
      </c>
      <c r="D18" s="178"/>
      <c r="E18" s="180">
        <v>-1781</v>
      </c>
      <c r="F18" s="101">
        <v>-541</v>
      </c>
      <c r="G18" s="101">
        <v>-338</v>
      </c>
      <c r="H18" s="101">
        <v>-385</v>
      </c>
      <c r="I18" s="101">
        <v>-517</v>
      </c>
      <c r="J18" s="178"/>
      <c r="K18" s="180">
        <v>-1919</v>
      </c>
      <c r="L18" s="101">
        <v>-571</v>
      </c>
      <c r="M18" s="101">
        <v>-364</v>
      </c>
      <c r="N18" s="101">
        <v>-383</v>
      </c>
      <c r="O18" s="101">
        <v>-601</v>
      </c>
      <c r="P18" s="178"/>
    </row>
    <row r="19" spans="2:16" ht="12.75">
      <c r="B19" s="102"/>
      <c r="C19" s="35"/>
      <c r="D19" s="178"/>
      <c r="E19" s="179"/>
      <c r="F19" s="35"/>
      <c r="G19" s="35"/>
      <c r="H19" s="35"/>
      <c r="I19" s="35"/>
      <c r="J19" s="178"/>
      <c r="K19" s="179"/>
      <c r="L19" s="35"/>
      <c r="M19" s="35"/>
      <c r="N19" s="35"/>
      <c r="O19" s="35"/>
      <c r="P19" s="178"/>
    </row>
    <row r="20" spans="2:16" ht="13.5" thickBot="1">
      <c r="B20" s="105" t="s">
        <v>52</v>
      </c>
      <c r="C20" s="46">
        <v>227</v>
      </c>
      <c r="D20" s="178"/>
      <c r="E20" s="181">
        <v>162</v>
      </c>
      <c r="F20" s="46">
        <v>76</v>
      </c>
      <c r="G20" s="46">
        <v>-47</v>
      </c>
      <c r="H20" s="46">
        <v>-1</v>
      </c>
      <c r="I20" s="46">
        <v>134</v>
      </c>
      <c r="J20" s="178"/>
      <c r="K20" s="181">
        <v>144</v>
      </c>
      <c r="L20" s="46">
        <v>47</v>
      </c>
      <c r="M20" s="46">
        <v>-47</v>
      </c>
      <c r="N20" s="46">
        <v>-14</v>
      </c>
      <c r="O20" s="46">
        <v>158</v>
      </c>
      <c r="P20" s="178"/>
    </row>
    <row r="21" spans="2:15" ht="13.5" thickTop="1">
      <c r="B21" s="102"/>
      <c r="C21" s="35"/>
      <c r="E21" s="35"/>
      <c r="F21" s="35"/>
      <c r="G21" s="35"/>
      <c r="H21" s="35"/>
      <c r="I21" s="35"/>
      <c r="K21" s="35"/>
      <c r="L21" s="35"/>
      <c r="M21" s="35"/>
      <c r="N21" s="35"/>
      <c r="O21" s="35"/>
    </row>
    <row r="22" spans="2:15" ht="12.75">
      <c r="B22" s="102" t="s">
        <v>253</v>
      </c>
      <c r="C22" s="35">
        <f>C20-C11</f>
        <v>310</v>
      </c>
      <c r="E22" s="35">
        <f>E20-E11</f>
        <v>463</v>
      </c>
      <c r="F22" s="35">
        <f>F20-F11</f>
        <v>154</v>
      </c>
      <c r="G22" s="35">
        <f>G20-G11</f>
        <v>21</v>
      </c>
      <c r="H22" s="35">
        <f>H20-H11</f>
        <v>72</v>
      </c>
      <c r="I22" s="35">
        <f>I20-I11</f>
        <v>216</v>
      </c>
      <c r="K22" s="35">
        <f>K20-K11</f>
        <v>503</v>
      </c>
      <c r="L22" s="35">
        <f>L20-L11</f>
        <v>156</v>
      </c>
      <c r="M22" s="35">
        <f>M20-M11</f>
        <v>27</v>
      </c>
      <c r="N22" s="35">
        <f>N20-N11</f>
        <v>62</v>
      </c>
      <c r="O22" s="35">
        <f>O20-O11</f>
        <v>258</v>
      </c>
    </row>
    <row r="23" spans="3:15" ht="12.75">
      <c r="C23" s="16"/>
      <c r="E23" s="16"/>
      <c r="F23" s="16"/>
      <c r="G23" s="16"/>
      <c r="H23" s="16"/>
      <c r="I23" s="16"/>
      <c r="K23" s="16"/>
      <c r="L23" s="16"/>
      <c r="M23" s="16"/>
      <c r="N23" s="16"/>
      <c r="O23" s="16"/>
    </row>
    <row r="24" spans="3:15" ht="12.75">
      <c r="C24" s="16"/>
      <c r="E24" s="16"/>
      <c r="F24" s="16"/>
      <c r="G24" s="16"/>
      <c r="H24" s="16"/>
      <c r="I24" s="16"/>
      <c r="K24" s="16"/>
      <c r="L24" s="16"/>
      <c r="M24" s="16"/>
      <c r="N24" s="16"/>
      <c r="O24" s="16"/>
    </row>
    <row r="25" spans="3:15" ht="12.75">
      <c r="C25" s="16"/>
      <c r="E25" s="16"/>
      <c r="F25" s="16"/>
      <c r="G25" s="16"/>
      <c r="H25" s="16"/>
      <c r="I25" s="16"/>
      <c r="K25" s="16"/>
      <c r="L25" s="16"/>
      <c r="M25" s="16"/>
      <c r="N25" s="16"/>
      <c r="O25" s="16"/>
    </row>
    <row r="26" spans="3:15" ht="12.75">
      <c r="C26" s="16"/>
      <c r="E26" s="16"/>
      <c r="F26" s="16"/>
      <c r="G26" s="16"/>
      <c r="H26" s="16"/>
      <c r="I26" s="16"/>
      <c r="K26" s="16"/>
      <c r="L26" s="16"/>
      <c r="M26" s="16"/>
      <c r="N26" s="16"/>
      <c r="O26" s="16"/>
    </row>
    <row r="27" spans="3:15" ht="12.75">
      <c r="C27" s="16"/>
      <c r="E27" s="16"/>
      <c r="F27" s="16"/>
      <c r="G27" s="16"/>
      <c r="H27" s="16"/>
      <c r="I27" s="16"/>
      <c r="K27" s="16"/>
      <c r="L27" s="16"/>
      <c r="M27" s="16"/>
      <c r="N27" s="16"/>
      <c r="O27" s="16"/>
    </row>
    <row r="28" spans="3:15" ht="12.75">
      <c r="C28" s="16"/>
      <c r="E28" s="16"/>
      <c r="F28" s="16"/>
      <c r="G28" s="16"/>
      <c r="H28" s="16"/>
      <c r="I28" s="16"/>
      <c r="K28" s="16"/>
      <c r="L28" s="16"/>
      <c r="M28" s="16"/>
      <c r="N28" s="16"/>
      <c r="O28" s="16"/>
    </row>
    <row r="29" spans="3:15" ht="12.75">
      <c r="C29" s="16"/>
      <c r="E29" s="16"/>
      <c r="F29" s="16"/>
      <c r="G29" s="16"/>
      <c r="H29" s="16"/>
      <c r="I29" s="16"/>
      <c r="K29" s="16"/>
      <c r="L29" s="16"/>
      <c r="M29" s="16"/>
      <c r="N29" s="16"/>
      <c r="O29" s="16"/>
    </row>
    <row r="30" spans="3:15" ht="12.75">
      <c r="C30" s="16"/>
      <c r="E30" s="16"/>
      <c r="F30" s="16"/>
      <c r="G30" s="16"/>
      <c r="H30" s="16"/>
      <c r="I30" s="16"/>
      <c r="K30" s="16"/>
      <c r="L30" s="16"/>
      <c r="M30" s="16"/>
      <c r="N30" s="16"/>
      <c r="O30" s="16"/>
    </row>
    <row r="31" spans="3:15" ht="12.75">
      <c r="C31" s="16"/>
      <c r="E31" s="16"/>
      <c r="F31" s="16"/>
      <c r="G31" s="16"/>
      <c r="H31" s="16"/>
      <c r="I31" s="16"/>
      <c r="K31" s="16"/>
      <c r="L31" s="16"/>
      <c r="M31" s="16"/>
      <c r="N31" s="16"/>
      <c r="O31" s="16"/>
    </row>
    <row r="32" spans="3:15" ht="12.75">
      <c r="C32" s="16"/>
      <c r="E32" s="16"/>
      <c r="F32" s="16"/>
      <c r="G32" s="16"/>
      <c r="H32" s="16"/>
      <c r="I32" s="16"/>
      <c r="K32" s="16"/>
      <c r="L32" s="16"/>
      <c r="M32" s="16"/>
      <c r="N32" s="16"/>
      <c r="O32" s="16"/>
    </row>
    <row r="33" spans="3:15" ht="12.75">
      <c r="C33" s="16"/>
      <c r="E33" s="16"/>
      <c r="F33" s="16"/>
      <c r="G33" s="16"/>
      <c r="H33" s="16"/>
      <c r="I33" s="16"/>
      <c r="K33" s="16"/>
      <c r="L33" s="16"/>
      <c r="M33" s="16"/>
      <c r="N33" s="16"/>
      <c r="O33" s="16"/>
    </row>
    <row r="34" spans="3:15" ht="12.75">
      <c r="C34" s="16"/>
      <c r="E34" s="16"/>
      <c r="F34" s="16"/>
      <c r="G34" s="16"/>
      <c r="H34" s="16"/>
      <c r="I34" s="16"/>
      <c r="K34" s="16"/>
      <c r="L34" s="16"/>
      <c r="M34" s="16"/>
      <c r="N34" s="16"/>
      <c r="O34" s="16"/>
    </row>
    <row r="35" spans="3:15" ht="12.75">
      <c r="C35" s="16"/>
      <c r="E35" s="16"/>
      <c r="F35" s="16"/>
      <c r="G35" s="16"/>
      <c r="H35" s="16"/>
      <c r="I35" s="16"/>
      <c r="K35" s="16"/>
      <c r="L35" s="16"/>
      <c r="M35" s="16"/>
      <c r="N35" s="16"/>
      <c r="O35" s="16"/>
    </row>
    <row r="36" spans="3:15" ht="12.75">
      <c r="C36" s="16"/>
      <c r="E36" s="16"/>
      <c r="F36" s="16"/>
      <c r="G36" s="16"/>
      <c r="H36" s="16"/>
      <c r="I36" s="16"/>
      <c r="K36" s="16"/>
      <c r="L36" s="16"/>
      <c r="M36" s="16"/>
      <c r="N36" s="16"/>
      <c r="O36" s="16"/>
    </row>
    <row r="37" spans="3:15" ht="12.75">
      <c r="C37" s="16"/>
      <c r="E37" s="16"/>
      <c r="F37" s="16"/>
      <c r="G37" s="16"/>
      <c r="H37" s="16"/>
      <c r="I37" s="16"/>
      <c r="K37" s="16"/>
      <c r="L37" s="16"/>
      <c r="M37" s="16"/>
      <c r="N37" s="16"/>
      <c r="O37" s="16"/>
    </row>
    <row r="38" spans="3:15" ht="12.75">
      <c r="C38" s="16"/>
      <c r="E38" s="16"/>
      <c r="F38" s="16"/>
      <c r="G38" s="16"/>
      <c r="H38" s="16"/>
      <c r="I38" s="16"/>
      <c r="K38" s="16"/>
      <c r="L38" s="16"/>
      <c r="M38" s="16"/>
      <c r="N38" s="16"/>
      <c r="O38" s="16"/>
    </row>
    <row r="39" spans="3:15" ht="12.75">
      <c r="C39" s="16"/>
      <c r="E39" s="16"/>
      <c r="F39" s="16"/>
      <c r="G39" s="16"/>
      <c r="H39" s="16"/>
      <c r="I39" s="16"/>
      <c r="K39" s="16"/>
      <c r="L39" s="16"/>
      <c r="M39" s="16"/>
      <c r="N39" s="16"/>
      <c r="O39" s="16"/>
    </row>
    <row r="40" spans="3:15" ht="12.75">
      <c r="C40" s="16"/>
      <c r="E40" s="16"/>
      <c r="F40" s="16"/>
      <c r="G40" s="16"/>
      <c r="H40" s="16"/>
      <c r="I40" s="16"/>
      <c r="K40" s="16"/>
      <c r="L40" s="16"/>
      <c r="M40" s="16"/>
      <c r="N40" s="16"/>
      <c r="O40" s="16"/>
    </row>
    <row r="41" spans="3:15" ht="12.75">
      <c r="C41" s="16"/>
      <c r="E41" s="16"/>
      <c r="F41" s="16"/>
      <c r="G41" s="16"/>
      <c r="H41" s="16"/>
      <c r="I41" s="16"/>
      <c r="K41" s="16"/>
      <c r="L41" s="16"/>
      <c r="M41" s="16"/>
      <c r="N41" s="16"/>
      <c r="O41" s="16"/>
    </row>
    <row r="42" spans="3:15" ht="12.75">
      <c r="C42" s="16"/>
      <c r="E42" s="16"/>
      <c r="F42" s="16"/>
      <c r="G42" s="16"/>
      <c r="H42" s="16"/>
      <c r="I42" s="16"/>
      <c r="K42" s="16"/>
      <c r="L42" s="16"/>
      <c r="M42" s="16"/>
      <c r="N42" s="16"/>
      <c r="O42" s="16"/>
    </row>
    <row r="43" spans="3:15" ht="12.75">
      <c r="C43" s="16"/>
      <c r="E43" s="16"/>
      <c r="F43" s="16"/>
      <c r="G43" s="16"/>
      <c r="H43" s="16"/>
      <c r="I43" s="16"/>
      <c r="K43" s="16"/>
      <c r="L43" s="16"/>
      <c r="M43" s="16"/>
      <c r="N43" s="16"/>
      <c r="O43" s="16"/>
    </row>
    <row r="44" spans="3:15" ht="12.75">
      <c r="C44" s="16"/>
      <c r="E44" s="16"/>
      <c r="F44" s="16"/>
      <c r="G44" s="16"/>
      <c r="H44" s="16"/>
      <c r="I44" s="16"/>
      <c r="K44" s="16"/>
      <c r="L44" s="16"/>
      <c r="M44" s="16"/>
      <c r="N44" s="16"/>
      <c r="O44" s="16"/>
    </row>
    <row r="45" spans="3:15" ht="12.75">
      <c r="C45" s="16"/>
      <c r="E45" s="16"/>
      <c r="F45" s="16"/>
      <c r="G45" s="16"/>
      <c r="H45" s="16"/>
      <c r="I45" s="16"/>
      <c r="K45" s="16"/>
      <c r="L45" s="16"/>
      <c r="M45" s="16"/>
      <c r="N45" s="16"/>
      <c r="O45" s="16"/>
    </row>
    <row r="46" spans="3:15" ht="12.75">
      <c r="C46" s="16"/>
      <c r="E46" s="16"/>
      <c r="F46" s="16"/>
      <c r="G46" s="16"/>
      <c r="H46" s="16"/>
      <c r="I46" s="16"/>
      <c r="K46" s="16"/>
      <c r="L46" s="16"/>
      <c r="M46" s="16"/>
      <c r="N46" s="16"/>
      <c r="O46" s="16"/>
    </row>
  </sheetData>
  <sheetProtection/>
  <mergeCells count="4">
    <mergeCell ref="E5:I5"/>
    <mergeCell ref="K5:O5"/>
    <mergeCell ref="C2:O2"/>
    <mergeCell ref="C3:O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P46"/>
  <sheetViews>
    <sheetView view="pageBreakPreview" zoomScale="80" zoomScaleNormal="80" zoomScaleSheetLayoutView="80" zoomScalePageLayoutView="0" workbookViewId="0" topLeftCell="A1">
      <selection activeCell="B1" sqref="B1"/>
    </sheetView>
  </sheetViews>
  <sheetFormatPr defaultColWidth="9.140625" defaultRowHeight="12.75"/>
  <cols>
    <col min="1" max="1" width="1.421875" style="12" customWidth="1"/>
    <col min="2" max="2" width="68.7109375" style="12" bestFit="1" customWidth="1"/>
    <col min="3" max="3" width="13.8515625" style="12" customWidth="1"/>
    <col min="4" max="4" width="10.140625" style="0" customWidth="1"/>
    <col min="5" max="9" width="13.8515625" style="12" customWidth="1"/>
    <col min="10" max="10" width="10.140625" style="0" customWidth="1"/>
    <col min="11" max="15" width="13.8515625" style="12" customWidth="1"/>
  </cols>
  <sheetData>
    <row r="1" spans="3:15" ht="12.75">
      <c r="C1" s="15"/>
      <c r="E1" s="15"/>
      <c r="F1" s="15"/>
      <c r="G1" s="15"/>
      <c r="H1" s="15"/>
      <c r="I1" s="15"/>
      <c r="K1" s="15"/>
      <c r="L1" s="15"/>
      <c r="M1" s="15"/>
      <c r="N1" s="15"/>
      <c r="O1" s="15"/>
    </row>
    <row r="2" spans="2:15" ht="25.5" customHeight="1">
      <c r="B2" s="177" t="s">
        <v>153</v>
      </c>
      <c r="C2" s="266" t="s">
        <v>158</v>
      </c>
      <c r="D2" s="266"/>
      <c r="E2" s="266"/>
      <c r="F2" s="266"/>
      <c r="G2" s="266"/>
      <c r="H2" s="266"/>
      <c r="I2" s="266"/>
      <c r="J2" s="266"/>
      <c r="K2" s="266"/>
      <c r="L2" s="266"/>
      <c r="M2" s="266"/>
      <c r="N2" s="266"/>
      <c r="O2" s="266"/>
    </row>
    <row r="3" spans="1:15" ht="12.75">
      <c r="A3" s="15"/>
      <c r="B3" s="90"/>
      <c r="C3" s="258" t="s">
        <v>64</v>
      </c>
      <c r="D3" s="258"/>
      <c r="E3" s="258"/>
      <c r="F3" s="258"/>
      <c r="G3" s="258"/>
      <c r="H3" s="258"/>
      <c r="I3" s="258"/>
      <c r="J3" s="258"/>
      <c r="K3" s="258"/>
      <c r="L3" s="258"/>
      <c r="M3" s="258"/>
      <c r="N3" s="258"/>
      <c r="O3" s="258"/>
    </row>
    <row r="4" spans="2:15" ht="12.75">
      <c r="B4" s="174"/>
      <c r="C4" s="92" t="s">
        <v>255</v>
      </c>
      <c r="E4" s="92" t="s">
        <v>38</v>
      </c>
      <c r="F4" s="92" t="s">
        <v>39</v>
      </c>
      <c r="G4" s="92" t="s">
        <v>40</v>
      </c>
      <c r="H4" s="92" t="s">
        <v>36</v>
      </c>
      <c r="I4" s="92" t="s">
        <v>35</v>
      </c>
      <c r="K4" s="92" t="s">
        <v>33</v>
      </c>
      <c r="L4" s="92" t="s">
        <v>32</v>
      </c>
      <c r="M4" s="92" t="s">
        <v>30</v>
      </c>
      <c r="N4" s="92" t="s">
        <v>27</v>
      </c>
      <c r="O4" s="92" t="s">
        <v>28</v>
      </c>
    </row>
    <row r="5" spans="2:15" ht="12.75">
      <c r="B5" s="95" t="s">
        <v>161</v>
      </c>
      <c r="C5" s="244"/>
      <c r="E5" s="265"/>
      <c r="F5" s="265"/>
      <c r="G5" s="265"/>
      <c r="H5" s="265"/>
      <c r="I5" s="265"/>
      <c r="K5" s="265" t="s">
        <v>65</v>
      </c>
      <c r="L5" s="265"/>
      <c r="M5" s="265"/>
      <c r="N5" s="265"/>
      <c r="O5" s="265"/>
    </row>
    <row r="6" spans="2:15" ht="12.75">
      <c r="B6" s="98"/>
      <c r="C6" s="35"/>
      <c r="E6" s="179"/>
      <c r="F6" s="35"/>
      <c r="G6" s="35"/>
      <c r="H6" s="35"/>
      <c r="I6" s="35"/>
      <c r="K6" s="179"/>
      <c r="L6" s="35"/>
      <c r="M6" s="35"/>
      <c r="N6" s="35"/>
      <c r="O6" s="35"/>
    </row>
    <row r="7" spans="2:16" ht="12.75">
      <c r="B7" s="98" t="s">
        <v>162</v>
      </c>
      <c r="C7" s="35">
        <v>65</v>
      </c>
      <c r="D7" s="178"/>
      <c r="E7" s="179">
        <v>162</v>
      </c>
      <c r="F7" s="35">
        <v>24</v>
      </c>
      <c r="G7" s="35">
        <v>47</v>
      </c>
      <c r="H7" s="35">
        <v>31</v>
      </c>
      <c r="I7" s="35">
        <v>60</v>
      </c>
      <c r="J7" s="178"/>
      <c r="K7" s="179">
        <v>300</v>
      </c>
      <c r="L7" s="35">
        <v>84</v>
      </c>
      <c r="M7" s="35">
        <v>77</v>
      </c>
      <c r="N7" s="35">
        <v>92</v>
      </c>
      <c r="O7" s="35">
        <v>47</v>
      </c>
      <c r="P7" s="178"/>
    </row>
    <row r="8" spans="2:16" ht="12.75">
      <c r="B8" s="98" t="s">
        <v>163</v>
      </c>
      <c r="C8" s="35">
        <v>23</v>
      </c>
      <c r="D8" s="178"/>
      <c r="E8" s="179">
        <v>163</v>
      </c>
      <c r="F8" s="35">
        <v>66</v>
      </c>
      <c r="G8" s="35">
        <v>38</v>
      </c>
      <c r="H8" s="35">
        <v>33</v>
      </c>
      <c r="I8" s="35">
        <v>26</v>
      </c>
      <c r="J8" s="178"/>
      <c r="K8" s="179">
        <v>124</v>
      </c>
      <c r="L8" s="35">
        <v>47</v>
      </c>
      <c r="M8" s="35">
        <v>-14</v>
      </c>
      <c r="N8" s="35">
        <v>49</v>
      </c>
      <c r="O8" s="35">
        <v>42</v>
      </c>
      <c r="P8" s="178"/>
    </row>
    <row r="9" spans="2:16" ht="12.75">
      <c r="B9" s="100" t="s">
        <v>164</v>
      </c>
      <c r="C9" s="101">
        <v>88</v>
      </c>
      <c r="D9" s="178"/>
      <c r="E9" s="180">
        <v>325</v>
      </c>
      <c r="F9" s="101">
        <v>90</v>
      </c>
      <c r="G9" s="101">
        <v>85</v>
      </c>
      <c r="H9" s="101">
        <v>64</v>
      </c>
      <c r="I9" s="101">
        <v>86</v>
      </c>
      <c r="J9" s="178"/>
      <c r="K9" s="180">
        <v>424</v>
      </c>
      <c r="L9" s="101">
        <v>131</v>
      </c>
      <c r="M9" s="101">
        <v>63</v>
      </c>
      <c r="N9" s="101">
        <v>141</v>
      </c>
      <c r="O9" s="101">
        <v>89</v>
      </c>
      <c r="P9" s="178"/>
    </row>
    <row r="10" spans="2:16" ht="12.75">
      <c r="B10" s="98"/>
      <c r="C10" s="35"/>
      <c r="D10" s="178"/>
      <c r="E10" s="179"/>
      <c r="F10" s="35"/>
      <c r="G10" s="35"/>
      <c r="H10" s="35"/>
      <c r="I10" s="35"/>
      <c r="J10" s="178"/>
      <c r="K10" s="179"/>
      <c r="L10" s="35"/>
      <c r="M10" s="35"/>
      <c r="N10" s="35"/>
      <c r="O10" s="35"/>
      <c r="P10" s="178"/>
    </row>
    <row r="11" spans="2:16" ht="12.75">
      <c r="B11" s="102" t="s">
        <v>47</v>
      </c>
      <c r="C11" s="35">
        <v>-5</v>
      </c>
      <c r="D11" s="178"/>
      <c r="E11" s="179">
        <v>-20</v>
      </c>
      <c r="F11" s="35">
        <v>-5</v>
      </c>
      <c r="G11" s="35">
        <v>-5</v>
      </c>
      <c r="H11" s="35">
        <v>-5</v>
      </c>
      <c r="I11" s="35">
        <v>-5</v>
      </c>
      <c r="J11" s="178"/>
      <c r="K11" s="179">
        <v>-20</v>
      </c>
      <c r="L11" s="35">
        <v>-4</v>
      </c>
      <c r="M11" s="35">
        <v>-5</v>
      </c>
      <c r="N11" s="35">
        <v>-6</v>
      </c>
      <c r="O11" s="35">
        <v>-5</v>
      </c>
      <c r="P11" s="178"/>
    </row>
    <row r="12" spans="2:16" ht="12.75">
      <c r="B12" s="102" t="s">
        <v>165</v>
      </c>
      <c r="C12" s="35">
        <v>-89</v>
      </c>
      <c r="D12" s="178"/>
      <c r="E12" s="179">
        <v>-373</v>
      </c>
      <c r="F12" s="35">
        <v>-102</v>
      </c>
      <c r="G12" s="35">
        <v>-77</v>
      </c>
      <c r="H12" s="35">
        <v>-97</v>
      </c>
      <c r="I12" s="35">
        <v>-97</v>
      </c>
      <c r="J12" s="178"/>
      <c r="K12" s="179">
        <v>-469</v>
      </c>
      <c r="L12" s="35">
        <v>-170</v>
      </c>
      <c r="M12" s="35">
        <v>-75</v>
      </c>
      <c r="N12" s="35">
        <v>-124</v>
      </c>
      <c r="O12" s="35">
        <v>-100</v>
      </c>
      <c r="P12" s="178"/>
    </row>
    <row r="13" spans="2:16" ht="12.75">
      <c r="B13" s="38" t="s">
        <v>45</v>
      </c>
      <c r="C13" s="35">
        <v>-44</v>
      </c>
      <c r="D13" s="178"/>
      <c r="E13" s="179">
        <v>-77</v>
      </c>
      <c r="F13" s="35">
        <v>-21</v>
      </c>
      <c r="G13" s="35">
        <v>-18</v>
      </c>
      <c r="H13" s="35">
        <v>-18</v>
      </c>
      <c r="I13" s="35">
        <v>-20</v>
      </c>
      <c r="J13" s="178"/>
      <c r="K13" s="179">
        <v>-134</v>
      </c>
      <c r="L13" s="35">
        <v>-50</v>
      </c>
      <c r="M13" s="35">
        <v>-23</v>
      </c>
      <c r="N13" s="35">
        <v>-38</v>
      </c>
      <c r="O13" s="35">
        <v>-23</v>
      </c>
      <c r="P13" s="178"/>
    </row>
    <row r="14" spans="2:16" ht="12.75">
      <c r="B14" s="39" t="s">
        <v>46</v>
      </c>
      <c r="C14" s="35">
        <v>-21</v>
      </c>
      <c r="D14" s="178"/>
      <c r="E14" s="179">
        <v>-123</v>
      </c>
      <c r="F14" s="35">
        <v>-26</v>
      </c>
      <c r="G14" s="35">
        <v>-28</v>
      </c>
      <c r="H14" s="35">
        <v>-34</v>
      </c>
      <c r="I14" s="35">
        <v>-35</v>
      </c>
      <c r="J14" s="178"/>
      <c r="K14" s="179">
        <v>-139</v>
      </c>
      <c r="L14" s="35">
        <v>-35</v>
      </c>
      <c r="M14" s="35">
        <v>-26</v>
      </c>
      <c r="N14" s="35">
        <v>-39</v>
      </c>
      <c r="O14" s="35">
        <v>-39</v>
      </c>
      <c r="P14" s="178"/>
    </row>
    <row r="15" spans="2:16" ht="12.75">
      <c r="B15" s="38" t="s">
        <v>48</v>
      </c>
      <c r="C15" s="35">
        <v>-23</v>
      </c>
      <c r="D15" s="178"/>
      <c r="E15" s="179">
        <v>-136</v>
      </c>
      <c r="F15" s="35">
        <v>-39</v>
      </c>
      <c r="G15" s="35">
        <v>-28</v>
      </c>
      <c r="H15" s="35">
        <v>-32</v>
      </c>
      <c r="I15" s="35">
        <v>-37</v>
      </c>
      <c r="J15" s="178"/>
      <c r="K15" s="179">
        <v>-157</v>
      </c>
      <c r="L15" s="35">
        <v>-55</v>
      </c>
      <c r="M15" s="35">
        <v>-18</v>
      </c>
      <c r="N15" s="35">
        <v>-45</v>
      </c>
      <c r="O15" s="35">
        <v>-39</v>
      </c>
      <c r="P15" s="178"/>
    </row>
    <row r="16" spans="2:16" ht="12.75">
      <c r="B16" s="38" t="s">
        <v>49</v>
      </c>
      <c r="C16" s="35">
        <v>0</v>
      </c>
      <c r="D16" s="178"/>
      <c r="E16" s="179">
        <v>0</v>
      </c>
      <c r="F16" s="35">
        <v>0</v>
      </c>
      <c r="G16" s="35">
        <v>0</v>
      </c>
      <c r="H16" s="35">
        <v>0</v>
      </c>
      <c r="I16" s="35">
        <v>0</v>
      </c>
      <c r="J16" s="178"/>
      <c r="K16" s="179">
        <v>0</v>
      </c>
      <c r="L16" s="35">
        <v>0</v>
      </c>
      <c r="M16" s="35">
        <v>0</v>
      </c>
      <c r="N16" s="35">
        <v>0</v>
      </c>
      <c r="O16" s="35">
        <v>0</v>
      </c>
      <c r="P16" s="178"/>
    </row>
    <row r="17" spans="2:16" ht="12.75">
      <c r="B17" s="38" t="s">
        <v>50</v>
      </c>
      <c r="C17" s="35">
        <v>-1</v>
      </c>
      <c r="D17" s="178"/>
      <c r="E17" s="179">
        <v>-37</v>
      </c>
      <c r="F17" s="35">
        <v>-16</v>
      </c>
      <c r="G17" s="35">
        <v>-3</v>
      </c>
      <c r="H17" s="35">
        <v>-13</v>
      </c>
      <c r="I17" s="35">
        <v>-5</v>
      </c>
      <c r="J17" s="178"/>
      <c r="K17" s="179">
        <v>-39</v>
      </c>
      <c r="L17" s="35">
        <v>-30</v>
      </c>
      <c r="M17" s="35">
        <v>-8</v>
      </c>
      <c r="N17" s="35">
        <v>-2</v>
      </c>
      <c r="O17" s="35">
        <v>1</v>
      </c>
      <c r="P17" s="178"/>
    </row>
    <row r="18" spans="2:16" ht="12.75">
      <c r="B18" s="103" t="s">
        <v>166</v>
      </c>
      <c r="C18" s="101">
        <v>-94</v>
      </c>
      <c r="D18" s="178"/>
      <c r="E18" s="180">
        <v>-393</v>
      </c>
      <c r="F18" s="101">
        <v>-107</v>
      </c>
      <c r="G18" s="101">
        <v>-82</v>
      </c>
      <c r="H18" s="101">
        <v>-102</v>
      </c>
      <c r="I18" s="101">
        <v>-102</v>
      </c>
      <c r="J18" s="178"/>
      <c r="K18" s="180">
        <v>-489</v>
      </c>
      <c r="L18" s="101">
        <v>-174</v>
      </c>
      <c r="M18" s="101">
        <v>-80</v>
      </c>
      <c r="N18" s="101">
        <v>-130</v>
      </c>
      <c r="O18" s="101">
        <v>-105</v>
      </c>
      <c r="P18" s="178"/>
    </row>
    <row r="19" spans="2:16" ht="12.75">
      <c r="B19" s="102"/>
      <c r="C19" s="35"/>
      <c r="D19" s="178"/>
      <c r="E19" s="179"/>
      <c r="F19" s="35"/>
      <c r="G19" s="35"/>
      <c r="H19" s="35"/>
      <c r="I19" s="35"/>
      <c r="J19" s="178"/>
      <c r="K19" s="179"/>
      <c r="L19" s="35"/>
      <c r="M19" s="35"/>
      <c r="N19" s="35"/>
      <c r="O19" s="35"/>
      <c r="P19" s="178"/>
    </row>
    <row r="20" spans="2:16" ht="13.5" thickBot="1">
      <c r="B20" s="105" t="s">
        <v>52</v>
      </c>
      <c r="C20" s="46">
        <v>-6</v>
      </c>
      <c r="D20" s="178"/>
      <c r="E20" s="181">
        <v>-68</v>
      </c>
      <c r="F20" s="46">
        <v>-17</v>
      </c>
      <c r="G20" s="46">
        <v>3</v>
      </c>
      <c r="H20" s="46">
        <v>-38</v>
      </c>
      <c r="I20" s="46">
        <v>-16</v>
      </c>
      <c r="J20" s="178"/>
      <c r="K20" s="181">
        <v>-65</v>
      </c>
      <c r="L20" s="46">
        <v>-43</v>
      </c>
      <c r="M20" s="46">
        <v>-17</v>
      </c>
      <c r="N20" s="46">
        <v>11</v>
      </c>
      <c r="O20" s="46">
        <v>-16</v>
      </c>
      <c r="P20" s="178"/>
    </row>
    <row r="21" spans="2:15" ht="13.5" thickTop="1">
      <c r="B21" s="102"/>
      <c r="C21" s="35"/>
      <c r="E21" s="35"/>
      <c r="F21" s="35"/>
      <c r="G21" s="35"/>
      <c r="H21" s="35"/>
      <c r="I21" s="35"/>
      <c r="K21" s="35"/>
      <c r="L21" s="35"/>
      <c r="M21" s="35"/>
      <c r="N21" s="35"/>
      <c r="O21" s="35"/>
    </row>
    <row r="22" spans="2:15" ht="12.75">
      <c r="B22" s="102" t="s">
        <v>253</v>
      </c>
      <c r="C22" s="35">
        <f>C20-C11</f>
        <v>-1</v>
      </c>
      <c r="E22" s="35">
        <f>E20-E11</f>
        <v>-48</v>
      </c>
      <c r="F22" s="35">
        <f>F20-F11</f>
        <v>-12</v>
      </c>
      <c r="G22" s="35">
        <f>G20-G11</f>
        <v>8</v>
      </c>
      <c r="H22" s="35">
        <f>H20-H11</f>
        <v>-33</v>
      </c>
      <c r="I22" s="35">
        <f>I20-I11</f>
        <v>-11</v>
      </c>
      <c r="K22" s="35">
        <f>K20-K11</f>
        <v>-45</v>
      </c>
      <c r="L22" s="35">
        <f>L20-L11</f>
        <v>-39</v>
      </c>
      <c r="M22" s="35">
        <f>M20-M11</f>
        <v>-12</v>
      </c>
      <c r="N22" s="35">
        <f>N20-N11</f>
        <v>17</v>
      </c>
      <c r="O22" s="35">
        <f>O20-O11</f>
        <v>-11</v>
      </c>
    </row>
    <row r="23" spans="3:15" ht="12.75">
      <c r="C23" s="16"/>
      <c r="E23" s="16"/>
      <c r="F23" s="16"/>
      <c r="G23" s="16"/>
      <c r="H23" s="16"/>
      <c r="I23" s="16"/>
      <c r="K23" s="16"/>
      <c r="L23" s="16"/>
      <c r="M23" s="16"/>
      <c r="N23" s="16"/>
      <c r="O23" s="16"/>
    </row>
    <row r="24" spans="3:15" ht="12.75">
      <c r="C24" s="16"/>
      <c r="E24" s="16"/>
      <c r="F24" s="16"/>
      <c r="G24" s="16"/>
      <c r="H24" s="16"/>
      <c r="I24" s="16"/>
      <c r="K24" s="16"/>
      <c r="L24" s="16"/>
      <c r="M24" s="16"/>
      <c r="N24" s="16"/>
      <c r="O24" s="16"/>
    </row>
    <row r="25" spans="3:15" ht="12.75">
      <c r="C25" s="16"/>
      <c r="E25" s="16"/>
      <c r="F25" s="16"/>
      <c r="G25" s="16"/>
      <c r="H25" s="16"/>
      <c r="I25" s="16"/>
      <c r="K25" s="16"/>
      <c r="L25" s="16"/>
      <c r="M25" s="16"/>
      <c r="N25" s="16"/>
      <c r="O25" s="16"/>
    </row>
    <row r="26" spans="3:15" ht="12.75">
      <c r="C26" s="16"/>
      <c r="E26" s="16"/>
      <c r="F26" s="16"/>
      <c r="G26" s="16"/>
      <c r="H26" s="16"/>
      <c r="I26" s="16"/>
      <c r="K26" s="16"/>
      <c r="L26" s="16"/>
      <c r="M26" s="16"/>
      <c r="N26" s="16"/>
      <c r="O26" s="16"/>
    </row>
    <row r="27" spans="3:15" ht="12.75">
      <c r="C27" s="16"/>
      <c r="E27" s="16"/>
      <c r="F27" s="16"/>
      <c r="G27" s="16"/>
      <c r="H27" s="16"/>
      <c r="I27" s="16"/>
      <c r="K27" s="16"/>
      <c r="L27" s="16"/>
      <c r="M27" s="16"/>
      <c r="N27" s="16"/>
      <c r="O27" s="16"/>
    </row>
    <row r="28" spans="3:15" ht="12.75">
      <c r="C28" s="16"/>
      <c r="E28" s="16"/>
      <c r="F28" s="16"/>
      <c r="G28" s="16"/>
      <c r="H28" s="16"/>
      <c r="I28" s="16"/>
      <c r="K28" s="16"/>
      <c r="L28" s="16"/>
      <c r="M28" s="16"/>
      <c r="N28" s="16"/>
      <c r="O28" s="16"/>
    </row>
    <row r="29" spans="3:15" ht="12.75">
      <c r="C29" s="16"/>
      <c r="E29" s="16"/>
      <c r="F29" s="16"/>
      <c r="G29" s="16"/>
      <c r="H29" s="16"/>
      <c r="I29" s="16"/>
      <c r="K29" s="16"/>
      <c r="L29" s="16"/>
      <c r="M29" s="16"/>
      <c r="N29" s="16"/>
      <c r="O29" s="16"/>
    </row>
    <row r="30" spans="3:15" ht="12.75">
      <c r="C30" s="16"/>
      <c r="E30" s="16"/>
      <c r="F30" s="16"/>
      <c r="G30" s="16"/>
      <c r="H30" s="16"/>
      <c r="I30" s="16"/>
      <c r="K30" s="16"/>
      <c r="L30" s="16"/>
      <c r="M30" s="16"/>
      <c r="N30" s="16"/>
      <c r="O30" s="16"/>
    </row>
    <row r="31" spans="3:15" ht="12.75">
      <c r="C31" s="16"/>
      <c r="E31" s="16"/>
      <c r="F31" s="16"/>
      <c r="G31" s="16"/>
      <c r="H31" s="16"/>
      <c r="I31" s="16"/>
      <c r="K31" s="16"/>
      <c r="L31" s="16"/>
      <c r="M31" s="16"/>
      <c r="N31" s="16"/>
      <c r="O31" s="16"/>
    </row>
    <row r="32" spans="3:15" ht="12.75">
      <c r="C32" s="16"/>
      <c r="E32" s="16"/>
      <c r="F32" s="16"/>
      <c r="G32" s="16"/>
      <c r="H32" s="16"/>
      <c r="I32" s="16"/>
      <c r="K32" s="16"/>
      <c r="L32" s="16"/>
      <c r="M32" s="16"/>
      <c r="N32" s="16"/>
      <c r="O32" s="16"/>
    </row>
    <row r="33" spans="3:15" ht="12.75">
      <c r="C33" s="16"/>
      <c r="E33" s="16"/>
      <c r="F33" s="16"/>
      <c r="G33" s="16"/>
      <c r="H33" s="16"/>
      <c r="I33" s="16"/>
      <c r="K33" s="16"/>
      <c r="L33" s="16"/>
      <c r="M33" s="16"/>
      <c r="N33" s="16"/>
      <c r="O33" s="16"/>
    </row>
    <row r="34" spans="3:15" ht="12.75">
      <c r="C34" s="16"/>
      <c r="E34" s="16"/>
      <c r="F34" s="16"/>
      <c r="G34" s="16"/>
      <c r="H34" s="16"/>
      <c r="I34" s="16"/>
      <c r="K34" s="16"/>
      <c r="L34" s="16"/>
      <c r="M34" s="16"/>
      <c r="N34" s="16"/>
      <c r="O34" s="16"/>
    </row>
    <row r="35" spans="3:15" ht="12.75">
      <c r="C35" s="16"/>
      <c r="E35" s="16"/>
      <c r="F35" s="16"/>
      <c r="G35" s="16"/>
      <c r="H35" s="16"/>
      <c r="I35" s="16"/>
      <c r="K35" s="16"/>
      <c r="L35" s="16"/>
      <c r="M35" s="16"/>
      <c r="N35" s="16"/>
      <c r="O35" s="16"/>
    </row>
    <row r="36" spans="3:15" ht="12.75">
      <c r="C36" s="16"/>
      <c r="E36" s="16"/>
      <c r="F36" s="16"/>
      <c r="G36" s="16"/>
      <c r="H36" s="16"/>
      <c r="I36" s="16"/>
      <c r="K36" s="16"/>
      <c r="L36" s="16"/>
      <c r="M36" s="16"/>
      <c r="N36" s="16"/>
      <c r="O36" s="16"/>
    </row>
    <row r="37" spans="3:15" ht="12.75">
      <c r="C37" s="16"/>
      <c r="E37" s="16"/>
      <c r="F37" s="16"/>
      <c r="G37" s="16"/>
      <c r="H37" s="16"/>
      <c r="I37" s="16"/>
      <c r="K37" s="16"/>
      <c r="L37" s="16"/>
      <c r="M37" s="16"/>
      <c r="N37" s="16"/>
      <c r="O37" s="16"/>
    </row>
    <row r="38" spans="3:15" ht="12.75">
      <c r="C38" s="16"/>
      <c r="E38" s="16"/>
      <c r="F38" s="16"/>
      <c r="G38" s="16"/>
      <c r="H38" s="16"/>
      <c r="I38" s="16"/>
      <c r="K38" s="16"/>
      <c r="L38" s="16"/>
      <c r="M38" s="16"/>
      <c r="N38" s="16"/>
      <c r="O38" s="16"/>
    </row>
    <row r="39" spans="3:15" ht="12.75">
      <c r="C39" s="16"/>
      <c r="E39" s="16"/>
      <c r="F39" s="16"/>
      <c r="G39" s="16"/>
      <c r="H39" s="16"/>
      <c r="I39" s="16"/>
      <c r="K39" s="16"/>
      <c r="L39" s="16"/>
      <c r="M39" s="16"/>
      <c r="N39" s="16"/>
      <c r="O39" s="16"/>
    </row>
    <row r="40" spans="3:15" ht="12.75">
      <c r="C40" s="16"/>
      <c r="E40" s="16"/>
      <c r="F40" s="16"/>
      <c r="G40" s="16"/>
      <c r="H40" s="16"/>
      <c r="I40" s="16"/>
      <c r="K40" s="16"/>
      <c r="L40" s="16"/>
      <c r="M40" s="16"/>
      <c r="N40" s="16"/>
      <c r="O40" s="16"/>
    </row>
    <row r="41" spans="3:15" ht="12.75">
      <c r="C41" s="16"/>
      <c r="E41" s="16"/>
      <c r="F41" s="16"/>
      <c r="G41" s="16"/>
      <c r="H41" s="16"/>
      <c r="I41" s="16"/>
      <c r="K41" s="16"/>
      <c r="L41" s="16"/>
      <c r="M41" s="16"/>
      <c r="N41" s="16"/>
      <c r="O41" s="16"/>
    </row>
    <row r="42" spans="3:15" ht="12.75">
      <c r="C42" s="16"/>
      <c r="E42" s="16"/>
      <c r="F42" s="16"/>
      <c r="G42" s="16"/>
      <c r="H42" s="16"/>
      <c r="I42" s="16"/>
      <c r="K42" s="16"/>
      <c r="L42" s="16"/>
      <c r="M42" s="16"/>
      <c r="N42" s="16"/>
      <c r="O42" s="16"/>
    </row>
    <row r="43" spans="3:15" ht="12.75">
      <c r="C43" s="16"/>
      <c r="E43" s="16"/>
      <c r="F43" s="16"/>
      <c r="G43" s="16"/>
      <c r="H43" s="16"/>
      <c r="I43" s="16"/>
      <c r="K43" s="16"/>
      <c r="L43" s="16"/>
      <c r="M43" s="16"/>
      <c r="N43" s="16"/>
      <c r="O43" s="16"/>
    </row>
    <row r="44" spans="3:15" ht="12.75">
      <c r="C44" s="16"/>
      <c r="E44" s="16"/>
      <c r="F44" s="16"/>
      <c r="G44" s="16"/>
      <c r="H44" s="16"/>
      <c r="I44" s="16"/>
      <c r="K44" s="16"/>
      <c r="L44" s="16"/>
      <c r="M44" s="16"/>
      <c r="N44" s="16"/>
      <c r="O44" s="16"/>
    </row>
    <row r="45" spans="3:15" ht="12.75">
      <c r="C45" s="16"/>
      <c r="E45" s="16"/>
      <c r="F45" s="16"/>
      <c r="G45" s="16"/>
      <c r="H45" s="16"/>
      <c r="I45" s="16"/>
      <c r="K45" s="16"/>
      <c r="L45" s="16"/>
      <c r="M45" s="16"/>
      <c r="N45" s="16"/>
      <c r="O45" s="16"/>
    </row>
    <row r="46" spans="3:15" ht="12.75">
      <c r="C46" s="16"/>
      <c r="E46" s="16"/>
      <c r="F46" s="16"/>
      <c r="G46" s="16"/>
      <c r="H46" s="16"/>
      <c r="I46" s="16"/>
      <c r="K46" s="16"/>
      <c r="L46" s="16"/>
      <c r="M46" s="16"/>
      <c r="N46" s="16"/>
      <c r="O46" s="16"/>
    </row>
  </sheetData>
  <sheetProtection/>
  <mergeCells count="4">
    <mergeCell ref="E5:I5"/>
    <mergeCell ref="K5:O5"/>
    <mergeCell ref="C2:O2"/>
    <mergeCell ref="C3:O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B2:F67"/>
  <sheetViews>
    <sheetView view="pageBreakPreview" zoomScale="80" zoomScaleNormal="90" zoomScaleSheetLayoutView="80" zoomScalePageLayoutView="0" workbookViewId="0" topLeftCell="A16">
      <selection activeCell="C63" sqref="C63:C67"/>
    </sheetView>
  </sheetViews>
  <sheetFormatPr defaultColWidth="9.140625" defaultRowHeight="12.75"/>
  <cols>
    <col min="1" max="1" width="1.1484375" style="12" customWidth="1"/>
    <col min="2" max="2" width="61.00390625" style="12" bestFit="1" customWidth="1"/>
    <col min="3" max="4" width="19.7109375" style="12" customWidth="1"/>
    <col min="5" max="5" width="15.00390625" style="14" bestFit="1" customWidth="1"/>
    <col min="6" max="6" width="16.28125" style="14" bestFit="1" customWidth="1"/>
    <col min="7" max="16384" width="9.140625" style="12" customWidth="1"/>
  </cols>
  <sheetData>
    <row r="2" spans="2:6" ht="12.75">
      <c r="B2" s="117" t="s">
        <v>66</v>
      </c>
      <c r="C2" s="257"/>
      <c r="D2" s="257"/>
      <c r="E2" s="12"/>
      <c r="F2" s="12"/>
    </row>
    <row r="3" spans="2:4" ht="12.75">
      <c r="B3" s="120"/>
      <c r="C3" s="213"/>
      <c r="D3" s="213"/>
    </row>
    <row r="4" spans="2:6" ht="12.75">
      <c r="B4" s="128"/>
      <c r="C4" s="26" t="s">
        <v>259</v>
      </c>
      <c r="D4" s="26" t="s">
        <v>248</v>
      </c>
      <c r="E4" s="27" t="s">
        <v>63</v>
      </c>
      <c r="F4" s="28" t="s">
        <v>63</v>
      </c>
    </row>
    <row r="5" spans="2:6" ht="12.75">
      <c r="B5" s="41"/>
      <c r="C5" s="129"/>
      <c r="D5" s="129" t="s">
        <v>65</v>
      </c>
      <c r="E5" s="130"/>
      <c r="F5" s="131"/>
    </row>
    <row r="6" spans="2:6" ht="24.75" customHeight="1">
      <c r="B6" s="132" t="s">
        <v>67</v>
      </c>
      <c r="C6" s="258" t="s">
        <v>64</v>
      </c>
      <c r="D6" s="258"/>
      <c r="E6" s="133" t="s">
        <v>0</v>
      </c>
      <c r="F6" s="134" t="s">
        <v>64</v>
      </c>
    </row>
    <row r="7" spans="2:6" ht="12.75">
      <c r="B7" s="120" t="s">
        <v>68</v>
      </c>
      <c r="C7" s="135"/>
      <c r="D7" s="135"/>
      <c r="E7" s="136"/>
      <c r="F7" s="37"/>
    </row>
    <row r="8" spans="2:6" ht="12.75">
      <c r="B8" s="40" t="s">
        <v>69</v>
      </c>
      <c r="C8" s="35">
        <v>33420</v>
      </c>
      <c r="D8" s="35">
        <v>33528</v>
      </c>
      <c r="E8" s="36">
        <f>C8/D8-1</f>
        <v>-0.003221188260558394</v>
      </c>
      <c r="F8" s="37">
        <f>C8-D8</f>
        <v>-108</v>
      </c>
    </row>
    <row r="9" spans="2:6" ht="12.75">
      <c r="B9" s="40" t="s">
        <v>70</v>
      </c>
      <c r="C9" s="35">
        <v>9</v>
      </c>
      <c r="D9" s="35">
        <v>9</v>
      </c>
      <c r="E9" s="36">
        <f aca="true" t="shared" si="0" ref="E9:E67">C9/D9-1</f>
        <v>0</v>
      </c>
      <c r="F9" s="37">
        <f aca="true" t="shared" si="1" ref="F9:F67">C9-D9</f>
        <v>0</v>
      </c>
    </row>
    <row r="10" spans="2:6" ht="12.75">
      <c r="B10" s="40" t="s">
        <v>71</v>
      </c>
      <c r="C10" s="35">
        <v>1134</v>
      </c>
      <c r="D10" s="35">
        <v>1113</v>
      </c>
      <c r="E10" s="36">
        <f t="shared" si="0"/>
        <v>0.018867924528301883</v>
      </c>
      <c r="F10" s="37">
        <f t="shared" si="1"/>
        <v>21</v>
      </c>
    </row>
    <row r="11" spans="2:6" ht="12.75">
      <c r="B11" s="40" t="s">
        <v>72</v>
      </c>
      <c r="C11" s="35">
        <v>856</v>
      </c>
      <c r="D11" s="35">
        <v>856</v>
      </c>
      <c r="E11" s="36">
        <f t="shared" si="0"/>
        <v>0</v>
      </c>
      <c r="F11" s="37">
        <f t="shared" si="1"/>
        <v>0</v>
      </c>
    </row>
    <row r="12" spans="2:6" ht="12.75">
      <c r="B12" s="40" t="s">
        <v>73</v>
      </c>
      <c r="C12" s="35">
        <v>250</v>
      </c>
      <c r="D12" s="35">
        <v>243</v>
      </c>
      <c r="E12" s="36">
        <f t="shared" si="0"/>
        <v>0.028806584362139898</v>
      </c>
      <c r="F12" s="37">
        <f t="shared" si="1"/>
        <v>7</v>
      </c>
    </row>
    <row r="13" spans="2:6" ht="12.75">
      <c r="B13" s="41" t="s">
        <v>74</v>
      </c>
      <c r="C13" s="35">
        <v>1704</v>
      </c>
      <c r="D13" s="35">
        <v>1783</v>
      </c>
      <c r="E13" s="36">
        <f t="shared" si="0"/>
        <v>-0.04430734716769491</v>
      </c>
      <c r="F13" s="37">
        <f t="shared" si="1"/>
        <v>-79</v>
      </c>
    </row>
    <row r="14" spans="2:6" ht="12.75">
      <c r="B14" s="41" t="s">
        <v>75</v>
      </c>
      <c r="C14" s="35">
        <v>159</v>
      </c>
      <c r="D14" s="35">
        <v>160</v>
      </c>
      <c r="E14" s="36">
        <f t="shared" si="0"/>
        <v>-0.006249999999999978</v>
      </c>
      <c r="F14" s="37">
        <f t="shared" si="1"/>
        <v>-1</v>
      </c>
    </row>
    <row r="15" spans="2:6" ht="12.75">
      <c r="B15" s="40"/>
      <c r="C15" s="34"/>
      <c r="D15" s="34"/>
      <c r="E15" s="52"/>
      <c r="F15" s="137"/>
    </row>
    <row r="16" spans="2:6" ht="12.75">
      <c r="B16" s="214" t="s">
        <v>76</v>
      </c>
      <c r="C16" s="31">
        <v>37532</v>
      </c>
      <c r="D16" s="31">
        <v>37692</v>
      </c>
      <c r="E16" s="32">
        <f t="shared" si="0"/>
        <v>-0.004244932611694785</v>
      </c>
      <c r="F16" s="33">
        <f t="shared" si="1"/>
        <v>-160</v>
      </c>
    </row>
    <row r="17" spans="2:6" ht="12.75">
      <c r="B17" s="125"/>
      <c r="C17" s="42"/>
      <c r="D17" s="42"/>
      <c r="E17" s="43"/>
      <c r="F17" s="44"/>
    </row>
    <row r="18" spans="2:6" ht="12.75">
      <c r="B18" s="120" t="s">
        <v>77</v>
      </c>
      <c r="C18" s="138"/>
      <c r="D18" s="138"/>
      <c r="E18" s="36"/>
      <c r="F18" s="139"/>
    </row>
    <row r="19" spans="2:6" ht="12.75">
      <c r="B19" s="40" t="s">
        <v>78</v>
      </c>
      <c r="C19" s="35">
        <v>2214</v>
      </c>
      <c r="D19" s="35">
        <v>3189</v>
      </c>
      <c r="E19" s="36">
        <f t="shared" si="0"/>
        <v>-0.3057384760112888</v>
      </c>
      <c r="F19" s="37">
        <f t="shared" si="1"/>
        <v>-975</v>
      </c>
    </row>
    <row r="20" spans="2:6" ht="12.75">
      <c r="B20" s="40" t="s">
        <v>79</v>
      </c>
      <c r="C20" s="35">
        <v>3858</v>
      </c>
      <c r="D20" s="35">
        <v>4236</v>
      </c>
      <c r="E20" s="36">
        <f t="shared" si="0"/>
        <v>-0.0892351274787535</v>
      </c>
      <c r="F20" s="37">
        <f t="shared" si="1"/>
        <v>-378</v>
      </c>
    </row>
    <row r="21" spans="2:6" ht="12.75">
      <c r="B21" s="40" t="s">
        <v>80</v>
      </c>
      <c r="C21" s="35">
        <v>6</v>
      </c>
      <c r="D21" s="35">
        <v>5</v>
      </c>
      <c r="E21" s="36">
        <f t="shared" si="0"/>
        <v>0.19999999999999996</v>
      </c>
      <c r="F21" s="37">
        <f t="shared" si="1"/>
        <v>1</v>
      </c>
    </row>
    <row r="22" spans="2:6" ht="12.75">
      <c r="B22" s="40" t="s">
        <v>81</v>
      </c>
      <c r="C22" s="35">
        <v>541</v>
      </c>
      <c r="D22" s="35">
        <v>132</v>
      </c>
      <c r="E22" s="36">
        <f t="shared" si="0"/>
        <v>3.0984848484848486</v>
      </c>
      <c r="F22" s="37">
        <f t="shared" si="1"/>
        <v>409</v>
      </c>
    </row>
    <row r="23" spans="2:6" ht="12.75">
      <c r="B23" s="40" t="s">
        <v>82</v>
      </c>
      <c r="C23" s="35">
        <v>430</v>
      </c>
      <c r="D23" s="35">
        <v>567</v>
      </c>
      <c r="E23" s="36">
        <f t="shared" si="0"/>
        <v>-0.24162257495590833</v>
      </c>
      <c r="F23" s="37">
        <f t="shared" si="1"/>
        <v>-137</v>
      </c>
    </row>
    <row r="24" spans="2:6" ht="12.75">
      <c r="B24" s="40" t="s">
        <v>83</v>
      </c>
      <c r="C24" s="35">
        <v>4783</v>
      </c>
      <c r="D24" s="35">
        <v>2958</v>
      </c>
      <c r="E24" s="36">
        <f t="shared" si="0"/>
        <v>0.616970926301555</v>
      </c>
      <c r="F24" s="37">
        <f t="shared" si="1"/>
        <v>1825</v>
      </c>
    </row>
    <row r="25" spans="2:6" ht="12.75">
      <c r="B25" s="40"/>
      <c r="C25" s="138"/>
      <c r="D25" s="138"/>
      <c r="E25" s="36"/>
      <c r="F25" s="139"/>
    </row>
    <row r="26" spans="2:6" ht="12.75">
      <c r="B26" s="40" t="s">
        <v>84</v>
      </c>
      <c r="C26" s="35">
        <v>145</v>
      </c>
      <c r="D26" s="35">
        <v>147</v>
      </c>
      <c r="E26" s="36">
        <f t="shared" si="0"/>
        <v>-0.013605442176870763</v>
      </c>
      <c r="F26" s="139">
        <f t="shared" si="1"/>
        <v>-2</v>
      </c>
    </row>
    <row r="27" spans="2:6" ht="12.75">
      <c r="B27" s="40"/>
      <c r="C27" s="138"/>
      <c r="D27" s="138"/>
      <c r="E27" s="36"/>
      <c r="F27" s="139"/>
    </row>
    <row r="28" spans="2:6" ht="12.75">
      <c r="B28" s="123" t="s">
        <v>85</v>
      </c>
      <c r="C28" s="31">
        <v>11977</v>
      </c>
      <c r="D28" s="31">
        <v>11234</v>
      </c>
      <c r="E28" s="32">
        <f t="shared" si="0"/>
        <v>0.06613850810040955</v>
      </c>
      <c r="F28" s="33">
        <f t="shared" si="1"/>
        <v>743</v>
      </c>
    </row>
    <row r="29" spans="2:6" ht="12.75">
      <c r="B29" s="140" t="s">
        <v>86</v>
      </c>
      <c r="C29" s="141"/>
      <c r="D29" s="141"/>
      <c r="E29" s="142"/>
      <c r="F29" s="143"/>
    </row>
    <row r="30" spans="2:6" ht="13.5" thickBot="1">
      <c r="B30" s="144" t="s">
        <v>87</v>
      </c>
      <c r="C30" s="145">
        <v>49509</v>
      </c>
      <c r="D30" s="145">
        <v>48926</v>
      </c>
      <c r="E30" s="146">
        <f t="shared" si="0"/>
        <v>0.0119159547071086</v>
      </c>
      <c r="F30" s="147">
        <f t="shared" si="1"/>
        <v>583</v>
      </c>
    </row>
    <row r="31" spans="2:6" ht="13.5" thickTop="1">
      <c r="B31" s="125"/>
      <c r="C31" s="42"/>
      <c r="D31" s="42"/>
      <c r="E31" s="148"/>
      <c r="F31" s="37"/>
    </row>
    <row r="32" spans="2:6" ht="12.75">
      <c r="B32" s="125"/>
      <c r="C32" s="42"/>
      <c r="D32" s="42"/>
      <c r="E32" s="148"/>
      <c r="F32" s="37"/>
    </row>
    <row r="33" spans="2:6" ht="21.75" customHeight="1">
      <c r="B33" s="149" t="s">
        <v>88</v>
      </c>
      <c r="C33" s="258" t="s">
        <v>64</v>
      </c>
      <c r="D33" s="258"/>
      <c r="E33" s="133" t="s">
        <v>0</v>
      </c>
      <c r="F33" s="134" t="s">
        <v>64</v>
      </c>
    </row>
    <row r="34" spans="2:6" ht="12.75">
      <c r="B34" s="120" t="s">
        <v>89</v>
      </c>
      <c r="C34" s="138"/>
      <c r="D34" s="138"/>
      <c r="E34" s="136"/>
      <c r="F34" s="37"/>
    </row>
    <row r="35" spans="2:6" ht="12.75">
      <c r="B35" s="40" t="s">
        <v>90</v>
      </c>
      <c r="C35" s="35">
        <v>5900</v>
      </c>
      <c r="D35" s="35">
        <v>5900</v>
      </c>
      <c r="E35" s="121">
        <f t="shared" si="0"/>
        <v>0</v>
      </c>
      <c r="F35" s="37">
        <f t="shared" si="1"/>
        <v>0</v>
      </c>
    </row>
    <row r="36" spans="2:6" ht="12.75">
      <c r="B36" s="40" t="s">
        <v>91</v>
      </c>
      <c r="C36" s="35">
        <v>1740</v>
      </c>
      <c r="D36" s="35">
        <v>1740</v>
      </c>
      <c r="E36" s="121">
        <f t="shared" si="0"/>
        <v>0</v>
      </c>
      <c r="F36" s="37">
        <f t="shared" si="1"/>
        <v>0</v>
      </c>
    </row>
    <row r="37" spans="2:6" ht="12.75">
      <c r="B37" s="40" t="s">
        <v>92</v>
      </c>
      <c r="C37" s="35">
        <v>-152</v>
      </c>
      <c r="D37" s="35">
        <v>-270</v>
      </c>
      <c r="E37" s="121">
        <f t="shared" si="0"/>
        <v>-0.437037037037037</v>
      </c>
      <c r="F37" s="37">
        <f t="shared" si="1"/>
        <v>118</v>
      </c>
    </row>
    <row r="38" spans="2:6" ht="12.75">
      <c r="B38" s="150" t="s">
        <v>93</v>
      </c>
      <c r="C38" s="151">
        <v>24037</v>
      </c>
      <c r="D38" s="151">
        <v>22794</v>
      </c>
      <c r="E38" s="152">
        <f t="shared" si="0"/>
        <v>0.05453189435816452</v>
      </c>
      <c r="F38" s="153">
        <f t="shared" si="1"/>
        <v>1243</v>
      </c>
    </row>
    <row r="39" spans="2:6" ht="12.75">
      <c r="B39" s="125" t="s">
        <v>94</v>
      </c>
      <c r="C39" s="42">
        <v>31525</v>
      </c>
      <c r="D39" s="42">
        <v>30164</v>
      </c>
      <c r="E39" s="126">
        <f t="shared" si="0"/>
        <v>0.045120010608672656</v>
      </c>
      <c r="F39" s="44">
        <f t="shared" si="1"/>
        <v>1361</v>
      </c>
    </row>
    <row r="40" spans="2:6" ht="12.75">
      <c r="B40" s="154" t="s">
        <v>95</v>
      </c>
      <c r="C40" s="35">
        <v>6</v>
      </c>
      <c r="D40" s="35">
        <v>5</v>
      </c>
      <c r="E40" s="121">
        <f t="shared" si="0"/>
        <v>0.19999999999999996</v>
      </c>
      <c r="F40" s="37">
        <f t="shared" si="1"/>
        <v>1</v>
      </c>
    </row>
    <row r="41" spans="2:6" ht="12.75">
      <c r="B41" s="125"/>
      <c r="C41" s="42"/>
      <c r="D41" s="42"/>
      <c r="E41" s="126"/>
      <c r="F41" s="44"/>
    </row>
    <row r="42" spans="2:6" ht="12.75">
      <c r="B42" s="123" t="s">
        <v>96</v>
      </c>
      <c r="C42" s="31">
        <v>31531</v>
      </c>
      <c r="D42" s="31">
        <v>30169</v>
      </c>
      <c r="E42" s="124">
        <f t="shared" si="0"/>
        <v>0.04514567933971958</v>
      </c>
      <c r="F42" s="33">
        <f t="shared" si="1"/>
        <v>1362</v>
      </c>
    </row>
    <row r="43" spans="2:6" ht="12.75">
      <c r="B43" s="40"/>
      <c r="C43" s="138"/>
      <c r="D43" s="138"/>
      <c r="E43" s="121"/>
      <c r="F43" s="139"/>
    </row>
    <row r="44" spans="2:6" ht="12.75">
      <c r="B44" s="120" t="s">
        <v>97</v>
      </c>
      <c r="C44" s="138"/>
      <c r="D44" s="138"/>
      <c r="E44" s="121"/>
      <c r="F44" s="139"/>
    </row>
    <row r="45" spans="2:6" ht="12.75">
      <c r="B45" s="40" t="s">
        <v>98</v>
      </c>
      <c r="C45" s="35">
        <v>5009</v>
      </c>
      <c r="D45" s="35">
        <v>5069</v>
      </c>
      <c r="E45" s="121">
        <f t="shared" si="0"/>
        <v>-0.011836654172420635</v>
      </c>
      <c r="F45" s="37">
        <f t="shared" si="1"/>
        <v>-60</v>
      </c>
    </row>
    <row r="46" spans="2:6" ht="12.75">
      <c r="B46" s="40" t="s">
        <v>99</v>
      </c>
      <c r="C46" s="35">
        <v>604</v>
      </c>
      <c r="D46" s="35">
        <v>604</v>
      </c>
      <c r="E46" s="121"/>
      <c r="F46" s="37"/>
    </row>
    <row r="47" spans="2:6" ht="12.75">
      <c r="B47" s="40" t="s">
        <v>100</v>
      </c>
      <c r="C47" s="35">
        <v>1803</v>
      </c>
      <c r="D47" s="35">
        <v>1803</v>
      </c>
      <c r="E47" s="121">
        <f t="shared" si="0"/>
        <v>0</v>
      </c>
      <c r="F47" s="37">
        <f t="shared" si="1"/>
        <v>0</v>
      </c>
    </row>
    <row r="48" spans="2:6" ht="12.75">
      <c r="B48" s="40" t="s">
        <v>101</v>
      </c>
      <c r="C48" s="35">
        <v>1575</v>
      </c>
      <c r="D48" s="35">
        <v>1581</v>
      </c>
      <c r="E48" s="121">
        <f t="shared" si="0"/>
        <v>-0.003795066413662229</v>
      </c>
      <c r="F48" s="37">
        <f t="shared" si="1"/>
        <v>-6</v>
      </c>
    </row>
    <row r="49" spans="2:6" ht="12.75">
      <c r="B49" s="154" t="s">
        <v>102</v>
      </c>
      <c r="C49" s="35">
        <v>3197</v>
      </c>
      <c r="D49" s="35">
        <v>3250</v>
      </c>
      <c r="E49" s="121">
        <f t="shared" si="0"/>
        <v>-0.016307692307692356</v>
      </c>
      <c r="F49" s="37">
        <f t="shared" si="1"/>
        <v>-53</v>
      </c>
    </row>
    <row r="50" spans="2:6" ht="12.75">
      <c r="B50" s="154" t="s">
        <v>103</v>
      </c>
      <c r="C50" s="35">
        <v>57</v>
      </c>
      <c r="D50" s="35">
        <v>77</v>
      </c>
      <c r="E50" s="121">
        <f t="shared" si="0"/>
        <v>-0.2597402597402597</v>
      </c>
      <c r="F50" s="37">
        <f t="shared" si="1"/>
        <v>-20</v>
      </c>
    </row>
    <row r="51" spans="2:6" ht="12.75">
      <c r="B51" s="150"/>
      <c r="C51" s="150"/>
      <c r="D51" s="150"/>
      <c r="E51" s="155"/>
      <c r="F51" s="156"/>
    </row>
    <row r="52" spans="2:6" ht="12.75">
      <c r="B52" s="123" t="s">
        <v>104</v>
      </c>
      <c r="C52" s="31">
        <v>12245</v>
      </c>
      <c r="D52" s="31">
        <v>12384</v>
      </c>
      <c r="E52" s="124">
        <f t="shared" si="0"/>
        <v>-0.011224160206718348</v>
      </c>
      <c r="F52" s="33">
        <f t="shared" si="1"/>
        <v>-139</v>
      </c>
    </row>
    <row r="53" spans="2:6" ht="12.75">
      <c r="B53" s="40"/>
      <c r="C53" s="40"/>
      <c r="D53" s="40"/>
      <c r="E53" s="157"/>
      <c r="F53" s="158"/>
    </row>
    <row r="54" spans="2:6" ht="12.75">
      <c r="B54" s="120" t="s">
        <v>105</v>
      </c>
      <c r="C54" s="120"/>
      <c r="D54" s="120"/>
      <c r="E54" s="159"/>
      <c r="F54" s="160"/>
    </row>
    <row r="55" spans="2:6" ht="12.75">
      <c r="B55" s="40" t="s">
        <v>106</v>
      </c>
      <c r="C55" s="35">
        <v>3508</v>
      </c>
      <c r="D55" s="35">
        <v>3589</v>
      </c>
      <c r="E55" s="121">
        <f t="shared" si="0"/>
        <v>-0.02256896071329062</v>
      </c>
      <c r="F55" s="37">
        <f t="shared" si="1"/>
        <v>-81</v>
      </c>
    </row>
    <row r="56" spans="2:6" ht="12.75">
      <c r="B56" s="40" t="s">
        <v>98</v>
      </c>
      <c r="C56" s="35">
        <v>430</v>
      </c>
      <c r="D56" s="35">
        <v>769</v>
      </c>
      <c r="E56" s="121">
        <f t="shared" si="0"/>
        <v>-0.4408322496749024</v>
      </c>
      <c r="F56" s="37">
        <f t="shared" si="1"/>
        <v>-339</v>
      </c>
    </row>
    <row r="57" spans="2:6" ht="12.75">
      <c r="B57" s="40" t="s">
        <v>107</v>
      </c>
      <c r="C57" s="35">
        <v>530</v>
      </c>
      <c r="D57" s="35">
        <v>593</v>
      </c>
      <c r="E57" s="121">
        <f t="shared" si="0"/>
        <v>-0.10623946037099496</v>
      </c>
      <c r="F57" s="37">
        <f t="shared" si="1"/>
        <v>-63</v>
      </c>
    </row>
    <row r="58" spans="2:6" ht="12.75">
      <c r="B58" s="40" t="s">
        <v>108</v>
      </c>
      <c r="C58" s="35">
        <v>65</v>
      </c>
      <c r="D58" s="35">
        <v>191</v>
      </c>
      <c r="E58" s="121">
        <f t="shared" si="0"/>
        <v>-0.6596858638743455</v>
      </c>
      <c r="F58" s="37">
        <f t="shared" si="1"/>
        <v>-126</v>
      </c>
    </row>
    <row r="59" spans="2:6" ht="12.75">
      <c r="B59" s="40" t="s">
        <v>99</v>
      </c>
      <c r="C59" s="35">
        <v>390</v>
      </c>
      <c r="D59" s="35">
        <v>284</v>
      </c>
      <c r="E59" s="121"/>
      <c r="F59" s="37"/>
    </row>
    <row r="60" spans="2:6" ht="12.75">
      <c r="B60" s="40" t="s">
        <v>100</v>
      </c>
      <c r="C60" s="35">
        <v>591</v>
      </c>
      <c r="D60" s="35">
        <v>720</v>
      </c>
      <c r="E60" s="121">
        <f t="shared" si="0"/>
        <v>-0.1791666666666667</v>
      </c>
      <c r="F60" s="37">
        <f t="shared" si="1"/>
        <v>-129</v>
      </c>
    </row>
    <row r="61" spans="2:6" ht="12.75">
      <c r="B61" s="40" t="s">
        <v>101</v>
      </c>
      <c r="C61" s="35">
        <v>219</v>
      </c>
      <c r="D61" s="35">
        <v>227</v>
      </c>
      <c r="E61" s="121">
        <f t="shared" si="0"/>
        <v>-0.03524229074889873</v>
      </c>
      <c r="F61" s="37">
        <f t="shared" si="1"/>
        <v>-8</v>
      </c>
    </row>
    <row r="62" spans="2:6" ht="12.75">
      <c r="B62" s="40"/>
      <c r="C62" s="40"/>
      <c r="D62" s="40"/>
      <c r="E62" s="157"/>
      <c r="F62" s="158"/>
    </row>
    <row r="63" spans="2:6" ht="12.75">
      <c r="B63" s="123" t="s">
        <v>109</v>
      </c>
      <c r="C63" s="31">
        <v>5733</v>
      </c>
      <c r="D63" s="31">
        <v>6373</v>
      </c>
      <c r="E63" s="124">
        <f t="shared" si="0"/>
        <v>-0.10042366232543543</v>
      </c>
      <c r="F63" s="33">
        <f t="shared" si="1"/>
        <v>-640</v>
      </c>
    </row>
    <row r="64" spans="2:6" ht="12.75">
      <c r="B64" s="154"/>
      <c r="C64" s="154"/>
      <c r="D64" s="154"/>
      <c r="E64" s="157"/>
      <c r="F64" s="161"/>
    </row>
    <row r="65" spans="2:6" ht="12.75">
      <c r="B65" s="123" t="s">
        <v>110</v>
      </c>
      <c r="C65" s="31">
        <v>17978</v>
      </c>
      <c r="D65" s="31">
        <v>18757</v>
      </c>
      <c r="E65" s="124">
        <f t="shared" si="0"/>
        <v>-0.04153116169963211</v>
      </c>
      <c r="F65" s="33">
        <f t="shared" si="1"/>
        <v>-779</v>
      </c>
    </row>
    <row r="66" spans="2:6" ht="12.75">
      <c r="B66" s="162"/>
      <c r="C66" s="162"/>
      <c r="D66" s="162"/>
      <c r="E66" s="163"/>
      <c r="F66" s="164"/>
    </row>
    <row r="67" spans="2:6" ht="13.5" thickBot="1">
      <c r="B67" s="144" t="s">
        <v>111</v>
      </c>
      <c r="C67" s="46">
        <v>49509</v>
      </c>
      <c r="D67" s="46">
        <v>48926</v>
      </c>
      <c r="E67" s="54">
        <f t="shared" si="0"/>
        <v>0.0119159547071086</v>
      </c>
      <c r="F67" s="48">
        <f t="shared" si="1"/>
        <v>583</v>
      </c>
    </row>
    <row r="68" ht="13.5" thickTop="1"/>
  </sheetData>
  <sheetProtection/>
  <mergeCells count="3">
    <mergeCell ref="C2:D2"/>
    <mergeCell ref="C6:D6"/>
    <mergeCell ref="C33:D33"/>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B2:I55"/>
  <sheetViews>
    <sheetView view="pageBreakPreview" zoomScale="80" zoomScaleNormal="90" zoomScaleSheetLayoutView="80" zoomScalePageLayoutView="0" workbookViewId="0" topLeftCell="A1">
      <selection activeCell="C47" sqref="C47:C55"/>
    </sheetView>
  </sheetViews>
  <sheetFormatPr defaultColWidth="9.140625" defaultRowHeight="12.75"/>
  <cols>
    <col min="1" max="1" width="0.9921875" style="12" customWidth="1"/>
    <col min="2" max="2" width="47.140625" style="21" customWidth="1"/>
    <col min="3" max="4" width="17.7109375" style="12" customWidth="1"/>
    <col min="5" max="5" width="13.7109375" style="14" customWidth="1"/>
    <col min="6" max="6" width="19.8515625" style="14" bestFit="1" customWidth="1"/>
    <col min="7" max="7" width="9.140625" style="12" customWidth="1"/>
    <col min="8" max="9" width="17.7109375" style="183" customWidth="1"/>
    <col min="10" max="10" width="9.140625" style="183" customWidth="1"/>
    <col min="11" max="16384" width="9.140625" style="12" customWidth="1"/>
  </cols>
  <sheetData>
    <row r="2" spans="2:9" ht="21" customHeight="1">
      <c r="B2" s="117" t="s">
        <v>152</v>
      </c>
      <c r="C2" s="118"/>
      <c r="D2" s="118"/>
      <c r="H2" s="233"/>
      <c r="I2" s="233"/>
    </row>
    <row r="3" ht="12.75">
      <c r="B3" s="40"/>
    </row>
    <row r="4" spans="2:9" ht="51">
      <c r="B4" s="25"/>
      <c r="C4" s="26" t="s">
        <v>255</v>
      </c>
      <c r="D4" s="26" t="s">
        <v>256</v>
      </c>
      <c r="E4" s="210" t="s">
        <v>257</v>
      </c>
      <c r="F4" s="211" t="s">
        <v>257</v>
      </c>
      <c r="G4" s="21"/>
      <c r="H4" s="234"/>
      <c r="I4" s="234"/>
    </row>
    <row r="5" spans="2:9" ht="12.75">
      <c r="B5" s="119"/>
      <c r="C5" s="251"/>
      <c r="D5" s="252"/>
      <c r="E5" s="29" t="s">
        <v>0</v>
      </c>
      <c r="F5" s="29" t="s">
        <v>64</v>
      </c>
      <c r="H5" s="259"/>
      <c r="I5" s="259"/>
    </row>
    <row r="6" spans="2:9" ht="12.75">
      <c r="B6" s="120" t="s">
        <v>112</v>
      </c>
      <c r="C6" s="35"/>
      <c r="D6" s="35"/>
      <c r="E6" s="99"/>
      <c r="F6" s="182"/>
      <c r="H6" s="35"/>
      <c r="I6" s="35"/>
    </row>
    <row r="7" spans="2:9" ht="12.75">
      <c r="B7" s="40" t="s">
        <v>113</v>
      </c>
      <c r="C7" s="35">
        <v>1244</v>
      </c>
      <c r="D7" s="35">
        <v>1180</v>
      </c>
      <c r="E7" s="99">
        <f>C7/D7-1</f>
        <v>0.05423728813559325</v>
      </c>
      <c r="F7" s="37">
        <f>C7-D7</f>
        <v>64</v>
      </c>
      <c r="H7" s="35"/>
      <c r="I7" s="35"/>
    </row>
    <row r="8" spans="2:9" ht="12.75">
      <c r="B8" s="40" t="s">
        <v>114</v>
      </c>
      <c r="C8" s="35"/>
      <c r="D8" s="35"/>
      <c r="E8" s="99"/>
      <c r="F8" s="37"/>
      <c r="H8" s="35"/>
      <c r="I8" s="35"/>
    </row>
    <row r="9" spans="2:9" ht="12.75">
      <c r="B9" s="122" t="s">
        <v>115</v>
      </c>
      <c r="C9" s="35">
        <v>0</v>
      </c>
      <c r="D9" s="35">
        <v>7</v>
      </c>
      <c r="E9" s="99">
        <f aca="true" t="shared" si="0" ref="E9:E15">C9/D9-1</f>
        <v>-1</v>
      </c>
      <c r="F9" s="37">
        <f aca="true" t="shared" si="1" ref="F9:F15">C9-D9</f>
        <v>-7</v>
      </c>
      <c r="H9" s="35"/>
      <c r="I9" s="35"/>
    </row>
    <row r="10" spans="2:9" ht="12.75">
      <c r="B10" s="122" t="s">
        <v>116</v>
      </c>
      <c r="C10" s="35">
        <v>664</v>
      </c>
      <c r="D10" s="35">
        <v>623</v>
      </c>
      <c r="E10" s="99">
        <f t="shared" si="0"/>
        <v>0.0658105939004816</v>
      </c>
      <c r="F10" s="37">
        <f t="shared" si="1"/>
        <v>41</v>
      </c>
      <c r="H10" s="35"/>
      <c r="I10" s="35"/>
    </row>
    <row r="11" spans="2:9" ht="12.75">
      <c r="B11" s="122" t="s">
        <v>117</v>
      </c>
      <c r="C11" s="35">
        <v>-24</v>
      </c>
      <c r="D11" s="35">
        <v>-22</v>
      </c>
      <c r="E11" s="99">
        <f t="shared" si="0"/>
        <v>0.09090909090909083</v>
      </c>
      <c r="F11" s="37">
        <f t="shared" si="1"/>
        <v>-2</v>
      </c>
      <c r="H11" s="35"/>
      <c r="I11" s="35"/>
    </row>
    <row r="12" spans="2:9" ht="12.75">
      <c r="B12" s="122" t="s">
        <v>118</v>
      </c>
      <c r="C12" s="35">
        <v>14</v>
      </c>
      <c r="D12" s="35">
        <v>1</v>
      </c>
      <c r="E12" s="99">
        <f t="shared" si="0"/>
        <v>13</v>
      </c>
      <c r="F12" s="37">
        <f t="shared" si="1"/>
        <v>13</v>
      </c>
      <c r="H12" s="35"/>
      <c r="I12" s="35"/>
    </row>
    <row r="13" spans="2:9" ht="12.75">
      <c r="B13" s="122" t="s">
        <v>119</v>
      </c>
      <c r="C13" s="35">
        <v>-28</v>
      </c>
      <c r="D13" s="35">
        <v>4</v>
      </c>
      <c r="E13" s="99">
        <f t="shared" si="0"/>
        <v>-8</v>
      </c>
      <c r="F13" s="37">
        <f t="shared" si="1"/>
        <v>-32</v>
      </c>
      <c r="H13" s="35"/>
      <c r="I13" s="35"/>
    </row>
    <row r="14" spans="2:9" ht="12.75">
      <c r="B14" s="122" t="s">
        <v>120</v>
      </c>
      <c r="C14" s="35">
        <v>346</v>
      </c>
      <c r="D14" s="35">
        <v>340</v>
      </c>
      <c r="E14" s="99">
        <f t="shared" si="0"/>
        <v>0.01764705882352935</v>
      </c>
      <c r="F14" s="37">
        <f t="shared" si="1"/>
        <v>6</v>
      </c>
      <c r="H14" s="35"/>
      <c r="I14" s="35"/>
    </row>
    <row r="15" spans="2:9" ht="12.75">
      <c r="B15" s="122" t="s">
        <v>121</v>
      </c>
      <c r="C15" s="35">
        <v>166</v>
      </c>
      <c r="D15" s="35">
        <v>73</v>
      </c>
      <c r="E15" s="99">
        <f t="shared" si="0"/>
        <v>1.2739726027397262</v>
      </c>
      <c r="F15" s="37">
        <f t="shared" si="1"/>
        <v>93</v>
      </c>
      <c r="H15" s="35"/>
      <c r="I15" s="35"/>
    </row>
    <row r="16" spans="2:9" ht="12.75">
      <c r="B16" s="122" t="s">
        <v>122</v>
      </c>
      <c r="C16" s="35">
        <v>-459</v>
      </c>
      <c r="D16" s="35">
        <v>-294</v>
      </c>
      <c r="E16" s="99">
        <f>C16/D16-1</f>
        <v>0.5612244897959184</v>
      </c>
      <c r="F16" s="37">
        <f>C16-D16</f>
        <v>-165</v>
      </c>
      <c r="H16" s="35"/>
      <c r="I16" s="35"/>
    </row>
    <row r="17" spans="2:9" ht="12.75">
      <c r="B17" s="40"/>
      <c r="C17" s="35"/>
      <c r="D17" s="35"/>
      <c r="E17" s="99"/>
      <c r="F17" s="37"/>
      <c r="H17" s="35"/>
      <c r="I17" s="35"/>
    </row>
    <row r="18" spans="2:9" ht="25.5">
      <c r="B18" s="123" t="s">
        <v>123</v>
      </c>
      <c r="C18" s="31">
        <v>1923</v>
      </c>
      <c r="D18" s="31">
        <v>1912</v>
      </c>
      <c r="E18" s="109">
        <f>C18/D18-1</f>
        <v>0.005753138075313746</v>
      </c>
      <c r="F18" s="33">
        <f>C18-D18</f>
        <v>11</v>
      </c>
      <c r="H18" s="42"/>
      <c r="I18" s="42"/>
    </row>
    <row r="19" spans="2:9" ht="12.75">
      <c r="B19" s="40" t="s">
        <v>124</v>
      </c>
      <c r="C19" s="35"/>
      <c r="D19" s="35"/>
      <c r="E19" s="99"/>
      <c r="F19" s="37"/>
      <c r="H19" s="35"/>
      <c r="I19" s="35"/>
    </row>
    <row r="20" spans="2:9" ht="12.75">
      <c r="B20" s="122" t="s">
        <v>125</v>
      </c>
      <c r="C20" s="35">
        <v>374</v>
      </c>
      <c r="D20" s="35">
        <v>242</v>
      </c>
      <c r="E20" s="99">
        <f aca="true" t="shared" si="2" ref="E20:E26">C20/D20-1</f>
        <v>0.5454545454545454</v>
      </c>
      <c r="F20" s="37">
        <f aca="true" t="shared" si="3" ref="F20:F26">C20-D20</f>
        <v>132</v>
      </c>
      <c r="H20" s="35"/>
      <c r="I20" s="35"/>
    </row>
    <row r="21" spans="2:9" ht="12.75">
      <c r="B21" s="122" t="s">
        <v>126</v>
      </c>
      <c r="C21" s="35">
        <v>975</v>
      </c>
      <c r="D21" s="35">
        <v>1108</v>
      </c>
      <c r="E21" s="99">
        <f t="shared" si="2"/>
        <v>-0.12003610108303253</v>
      </c>
      <c r="F21" s="37">
        <f t="shared" si="3"/>
        <v>-133</v>
      </c>
      <c r="H21" s="35"/>
      <c r="I21" s="35"/>
    </row>
    <row r="22" spans="2:9" ht="12.75">
      <c r="B22" s="122" t="s">
        <v>127</v>
      </c>
      <c r="C22" s="35">
        <v>105</v>
      </c>
      <c r="D22" s="35">
        <v>30</v>
      </c>
      <c r="E22" s="99">
        <f t="shared" si="2"/>
        <v>2.5</v>
      </c>
      <c r="F22" s="37">
        <f t="shared" si="3"/>
        <v>75</v>
      </c>
      <c r="H22" s="35"/>
      <c r="I22" s="35"/>
    </row>
    <row r="23" spans="2:9" ht="12.75">
      <c r="B23" s="122" t="s">
        <v>128</v>
      </c>
      <c r="C23" s="35">
        <v>-133</v>
      </c>
      <c r="D23" s="35">
        <v>-95</v>
      </c>
      <c r="E23" s="99">
        <f t="shared" si="2"/>
        <v>0.3999999999999999</v>
      </c>
      <c r="F23" s="37">
        <f t="shared" si="3"/>
        <v>-38</v>
      </c>
      <c r="H23" s="35"/>
      <c r="I23" s="35"/>
    </row>
    <row r="24" spans="2:9" ht="12.75">
      <c r="B24" s="122" t="s">
        <v>129</v>
      </c>
      <c r="C24" s="35">
        <v>208</v>
      </c>
      <c r="D24" s="35">
        <v>113</v>
      </c>
      <c r="E24" s="99">
        <f t="shared" si="2"/>
        <v>0.8407079646017699</v>
      </c>
      <c r="F24" s="37">
        <f t="shared" si="3"/>
        <v>95</v>
      </c>
      <c r="H24" s="35"/>
      <c r="I24" s="35"/>
    </row>
    <row r="25" spans="2:9" ht="12.75">
      <c r="B25" s="122" t="s">
        <v>130</v>
      </c>
      <c r="C25" s="35">
        <v>-411</v>
      </c>
      <c r="D25" s="35">
        <v>-391</v>
      </c>
      <c r="E25" s="99">
        <f t="shared" si="2"/>
        <v>0.051150895140664954</v>
      </c>
      <c r="F25" s="37">
        <f t="shared" si="3"/>
        <v>-20</v>
      </c>
      <c r="H25" s="35"/>
      <c r="I25" s="35"/>
    </row>
    <row r="26" spans="2:9" ht="12.75">
      <c r="B26" s="122" t="s">
        <v>131</v>
      </c>
      <c r="C26" s="35">
        <v>-25</v>
      </c>
      <c r="D26" s="35">
        <v>-18</v>
      </c>
      <c r="E26" s="99">
        <f t="shared" si="2"/>
        <v>0.38888888888888884</v>
      </c>
      <c r="F26" s="37">
        <f t="shared" si="3"/>
        <v>-7</v>
      </c>
      <c r="H26" s="35"/>
      <c r="I26" s="35"/>
    </row>
    <row r="27" spans="2:9" ht="12.75">
      <c r="B27" s="40"/>
      <c r="C27" s="35"/>
      <c r="D27" s="35"/>
      <c r="E27" s="99"/>
      <c r="F27" s="37"/>
      <c r="H27" s="35"/>
      <c r="I27" s="35"/>
    </row>
    <row r="28" spans="2:9" ht="12.75">
      <c r="B28" s="123" t="s">
        <v>132</v>
      </c>
      <c r="C28" s="31">
        <v>3016</v>
      </c>
      <c r="D28" s="31">
        <v>2901</v>
      </c>
      <c r="E28" s="109">
        <f>C28/D28-1</f>
        <v>0.03964150293002411</v>
      </c>
      <c r="F28" s="33">
        <f>C28-D28</f>
        <v>115</v>
      </c>
      <c r="H28" s="42"/>
      <c r="I28" s="42"/>
    </row>
    <row r="29" spans="2:9" ht="12.75">
      <c r="B29" s="125"/>
      <c r="C29" s="42"/>
      <c r="D29" s="42"/>
      <c r="E29" s="104"/>
      <c r="F29" s="44"/>
      <c r="H29" s="42"/>
      <c r="I29" s="42"/>
    </row>
    <row r="30" spans="2:9" ht="12.75">
      <c r="B30" s="120" t="s">
        <v>133</v>
      </c>
      <c r="C30" s="35"/>
      <c r="D30" s="35"/>
      <c r="E30" s="99"/>
      <c r="F30" s="37"/>
      <c r="H30" s="35"/>
      <c r="I30" s="35"/>
    </row>
    <row r="31" spans="2:9" ht="25.5">
      <c r="B31" s="122" t="s">
        <v>134</v>
      </c>
      <c r="C31" s="35">
        <v>19</v>
      </c>
      <c r="D31" s="35">
        <v>7</v>
      </c>
      <c r="E31" s="99">
        <f>C31/D31-1</f>
        <v>1.7142857142857144</v>
      </c>
      <c r="F31" s="37">
        <f aca="true" t="shared" si="4" ref="F31:F36">C31-D31</f>
        <v>12</v>
      </c>
      <c r="H31" s="35"/>
      <c r="I31" s="35"/>
    </row>
    <row r="32" spans="2:9" ht="25.5">
      <c r="B32" s="122" t="s">
        <v>135</v>
      </c>
      <c r="C32" s="35">
        <v>-873</v>
      </c>
      <c r="D32" s="35">
        <v>-710</v>
      </c>
      <c r="E32" s="99">
        <f>C32/D32-1</f>
        <v>0.2295774647887323</v>
      </c>
      <c r="F32" s="37">
        <f>C32-D32</f>
        <v>-163</v>
      </c>
      <c r="H32" s="35"/>
      <c r="I32" s="35"/>
    </row>
    <row r="33" spans="2:9" ht="12.75">
      <c r="B33" s="122" t="s">
        <v>136</v>
      </c>
      <c r="C33" s="35">
        <v>-6</v>
      </c>
      <c r="D33" s="35">
        <v>0</v>
      </c>
      <c r="E33" s="99" t="e">
        <f>C33/D33-1</f>
        <v>#DIV/0!</v>
      </c>
      <c r="F33" s="37">
        <f>C33-D33</f>
        <v>-6</v>
      </c>
      <c r="H33" s="35"/>
      <c r="I33" s="35"/>
    </row>
    <row r="34" spans="2:9" ht="12.75">
      <c r="B34" s="122" t="s">
        <v>137</v>
      </c>
      <c r="C34" s="35">
        <v>9</v>
      </c>
      <c r="D34" s="35">
        <v>19</v>
      </c>
      <c r="E34" s="99">
        <f>C34/D34-1</f>
        <v>-0.5263157894736843</v>
      </c>
      <c r="F34" s="37">
        <f t="shared" si="4"/>
        <v>-10</v>
      </c>
      <c r="H34" s="35"/>
      <c r="I34" s="35"/>
    </row>
    <row r="35" spans="2:9" ht="12.75">
      <c r="B35" s="40"/>
      <c r="C35" s="35"/>
      <c r="D35" s="35"/>
      <c r="E35" s="99"/>
      <c r="F35" s="37">
        <f t="shared" si="4"/>
        <v>0</v>
      </c>
      <c r="H35" s="35"/>
      <c r="I35" s="35"/>
    </row>
    <row r="36" spans="2:9" ht="12.75">
      <c r="B36" s="123" t="s">
        <v>138</v>
      </c>
      <c r="C36" s="31">
        <v>-851</v>
      </c>
      <c r="D36" s="31">
        <v>-684</v>
      </c>
      <c r="E36" s="109">
        <f>C36/D36-1</f>
        <v>0.2441520467836258</v>
      </c>
      <c r="F36" s="33">
        <f t="shared" si="4"/>
        <v>-167</v>
      </c>
      <c r="H36" s="42"/>
      <c r="I36" s="42"/>
    </row>
    <row r="37" spans="2:9" ht="12.75">
      <c r="B37" s="125"/>
      <c r="C37" s="42"/>
      <c r="D37" s="42"/>
      <c r="E37" s="104"/>
      <c r="F37" s="44"/>
      <c r="H37" s="42"/>
      <c r="I37" s="42"/>
    </row>
    <row r="38" spans="2:9" ht="12.75">
      <c r="B38" s="120" t="s">
        <v>139</v>
      </c>
      <c r="C38" s="35"/>
      <c r="D38" s="35"/>
      <c r="E38" s="99"/>
      <c r="F38" s="37"/>
      <c r="H38" s="35"/>
      <c r="I38" s="35"/>
    </row>
    <row r="39" spans="2:9" ht="12.75">
      <c r="B39" s="122" t="s">
        <v>140</v>
      </c>
      <c r="C39" s="35">
        <v>41</v>
      </c>
      <c r="D39" s="35">
        <v>53</v>
      </c>
      <c r="E39" s="99">
        <f aca="true" t="shared" si="5" ref="E39:E47">C39/D39-1</f>
        <v>-0.2264150943396226</v>
      </c>
      <c r="F39" s="37">
        <f aca="true" t="shared" si="6" ref="F39:F47">C39-D39</f>
        <v>-12</v>
      </c>
      <c r="H39" s="35"/>
      <c r="I39" s="35"/>
    </row>
    <row r="40" spans="2:9" ht="12.75">
      <c r="B40" s="122" t="s">
        <v>141</v>
      </c>
      <c r="C40" s="35">
        <v>199</v>
      </c>
      <c r="D40" s="35">
        <v>40</v>
      </c>
      <c r="E40" s="99">
        <f t="shared" si="5"/>
        <v>3.9749999999999996</v>
      </c>
      <c r="F40" s="37">
        <f t="shared" si="6"/>
        <v>159</v>
      </c>
      <c r="H40" s="35"/>
      <c r="I40" s="35"/>
    </row>
    <row r="41" spans="2:9" ht="12.75">
      <c r="B41" s="122" t="s">
        <v>142</v>
      </c>
      <c r="C41" s="35">
        <v>-164</v>
      </c>
      <c r="D41" s="35">
        <v>-221</v>
      </c>
      <c r="E41" s="99">
        <f t="shared" si="5"/>
        <v>-0.25791855203619907</v>
      </c>
      <c r="F41" s="37">
        <f t="shared" si="6"/>
        <v>57</v>
      </c>
      <c r="H41" s="35"/>
      <c r="I41" s="35"/>
    </row>
    <row r="42" spans="2:9" ht="12.75">
      <c r="B42" s="122" t="s">
        <v>143</v>
      </c>
      <c r="C42" s="35">
        <v>-390</v>
      </c>
      <c r="D42" s="35">
        <v>-1209</v>
      </c>
      <c r="E42" s="99">
        <f t="shared" si="5"/>
        <v>-0.6774193548387097</v>
      </c>
      <c r="F42" s="37">
        <f t="shared" si="6"/>
        <v>819</v>
      </c>
      <c r="H42" s="35"/>
      <c r="I42" s="35"/>
    </row>
    <row r="43" spans="2:9" ht="12.75">
      <c r="B43" s="122" t="s">
        <v>144</v>
      </c>
      <c r="C43" s="35">
        <v>-12</v>
      </c>
      <c r="D43" s="35">
        <v>-13</v>
      </c>
      <c r="E43" s="99">
        <f t="shared" si="5"/>
        <v>-0.07692307692307687</v>
      </c>
      <c r="F43" s="37">
        <f t="shared" si="6"/>
        <v>1</v>
      </c>
      <c r="H43" s="35"/>
      <c r="I43" s="35"/>
    </row>
    <row r="44" spans="2:9" ht="12.75">
      <c r="B44" s="122" t="s">
        <v>145</v>
      </c>
      <c r="C44" s="35">
        <v>84</v>
      </c>
      <c r="D44" s="35">
        <v>84</v>
      </c>
      <c r="E44" s="99">
        <f t="shared" si="5"/>
        <v>0</v>
      </c>
      <c r="F44" s="37">
        <f t="shared" si="6"/>
        <v>0</v>
      </c>
      <c r="H44" s="35"/>
      <c r="I44" s="35"/>
    </row>
    <row r="45" spans="2:9" ht="12.75">
      <c r="B45" s="122" t="s">
        <v>146</v>
      </c>
      <c r="C45" s="35">
        <v>-21</v>
      </c>
      <c r="D45" s="35">
        <v>-25</v>
      </c>
      <c r="E45" s="99">
        <f t="shared" si="5"/>
        <v>-0.16000000000000003</v>
      </c>
      <c r="F45" s="37">
        <f t="shared" si="6"/>
        <v>4</v>
      </c>
      <c r="H45" s="35"/>
      <c r="I45" s="35"/>
    </row>
    <row r="46" spans="2:9" ht="12.75">
      <c r="B46" s="122" t="s">
        <v>147</v>
      </c>
      <c r="C46" s="35">
        <v>-77</v>
      </c>
      <c r="D46" s="35">
        <v>-74</v>
      </c>
      <c r="E46" s="99">
        <f t="shared" si="5"/>
        <v>0.04054054054054057</v>
      </c>
      <c r="F46" s="37">
        <f t="shared" si="6"/>
        <v>-3</v>
      </c>
      <c r="H46" s="35"/>
      <c r="I46" s="35"/>
    </row>
    <row r="47" spans="2:9" ht="12.75">
      <c r="B47" s="122" t="s">
        <v>137</v>
      </c>
      <c r="C47" s="35">
        <v>-1</v>
      </c>
      <c r="D47" s="35">
        <v>0</v>
      </c>
      <c r="E47" s="99" t="e">
        <f t="shared" si="5"/>
        <v>#DIV/0!</v>
      </c>
      <c r="F47" s="37">
        <f t="shared" si="6"/>
        <v>-1</v>
      </c>
      <c r="H47" s="35"/>
      <c r="I47" s="35"/>
    </row>
    <row r="48" spans="2:9" ht="12.75">
      <c r="B48" s="40"/>
      <c r="C48" s="35"/>
      <c r="D48" s="35"/>
      <c r="E48" s="99"/>
      <c r="F48" s="37"/>
      <c r="H48" s="35"/>
      <c r="I48" s="35"/>
    </row>
    <row r="49" spans="2:9" ht="12.75">
      <c r="B49" s="123" t="s">
        <v>148</v>
      </c>
      <c r="C49" s="31">
        <v>-341</v>
      </c>
      <c r="D49" s="31">
        <v>-1365</v>
      </c>
      <c r="E49" s="109">
        <f>C49/D49-1</f>
        <v>-0.7501831501831502</v>
      </c>
      <c r="F49" s="33">
        <f>C49-D49</f>
        <v>1024</v>
      </c>
      <c r="H49" s="42"/>
      <c r="I49" s="42"/>
    </row>
    <row r="50" spans="2:9" ht="12.75">
      <c r="B50" s="120"/>
      <c r="C50" s="42"/>
      <c r="D50" s="42"/>
      <c r="E50" s="104"/>
      <c r="F50" s="44"/>
      <c r="H50" s="42"/>
      <c r="I50" s="42"/>
    </row>
    <row r="51" spans="2:9" ht="12.75">
      <c r="B51" s="120" t="s">
        <v>149</v>
      </c>
      <c r="C51" s="42">
        <v>1824</v>
      </c>
      <c r="D51" s="42">
        <v>852</v>
      </c>
      <c r="E51" s="104">
        <f>C51/D51-1</f>
        <v>1.140845070422535</v>
      </c>
      <c r="F51" s="44">
        <f>C51-D51</f>
        <v>972</v>
      </c>
      <c r="H51" s="42"/>
      <c r="I51" s="42"/>
    </row>
    <row r="52" spans="2:9" ht="12.75">
      <c r="B52" s="40" t="s">
        <v>244</v>
      </c>
      <c r="C52" s="42">
        <v>0</v>
      </c>
      <c r="D52" s="42">
        <v>0</v>
      </c>
      <c r="E52" s="104"/>
      <c r="F52" s="44"/>
      <c r="H52" s="42"/>
      <c r="I52" s="42"/>
    </row>
    <row r="53" spans="2:9" ht="12.75">
      <c r="B53" s="120" t="s">
        <v>150</v>
      </c>
      <c r="C53" s="42">
        <v>2956</v>
      </c>
      <c r="D53" s="42">
        <v>2826</v>
      </c>
      <c r="E53" s="99">
        <f>C53/D53-1</f>
        <v>0.046001415428166936</v>
      </c>
      <c r="F53" s="44">
        <f>C53-D53</f>
        <v>130</v>
      </c>
      <c r="H53" s="42"/>
      <c r="I53" s="42"/>
    </row>
    <row r="54" spans="2:9" ht="12.75">
      <c r="B54" s="120"/>
      <c r="C54" s="42"/>
      <c r="D54" s="42"/>
      <c r="E54" s="104"/>
      <c r="F54" s="44"/>
      <c r="H54" s="42"/>
      <c r="I54" s="42"/>
    </row>
    <row r="55" spans="2:9" ht="13.5" thickBot="1">
      <c r="B55" s="127" t="s">
        <v>151</v>
      </c>
      <c r="C55" s="46">
        <v>4780</v>
      </c>
      <c r="D55" s="46">
        <v>3678</v>
      </c>
      <c r="E55" s="106">
        <f>C55/D55-1</f>
        <v>0.29961935834692777</v>
      </c>
      <c r="F55" s="48">
        <f>C55-D55</f>
        <v>1102</v>
      </c>
      <c r="H55" s="42"/>
      <c r="I55" s="42"/>
    </row>
    <row r="56" ht="13.5" thickTop="1"/>
  </sheetData>
  <sheetProtection/>
  <mergeCells count="2">
    <mergeCell ref="C5:D5"/>
    <mergeCell ref="H5:I5"/>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dimension ref="B2:N44"/>
  <sheetViews>
    <sheetView view="pageBreakPreview" zoomScale="80" zoomScaleNormal="90" zoomScaleSheetLayoutView="80" zoomScalePageLayoutView="0" workbookViewId="0" topLeftCell="A1">
      <selection activeCell="C31" sqref="C31:C34"/>
    </sheetView>
  </sheetViews>
  <sheetFormatPr defaultColWidth="9.140625" defaultRowHeight="12.75"/>
  <cols>
    <col min="1" max="1" width="1.421875" style="12" customWidth="1"/>
    <col min="2" max="2" width="44.140625" style="12" bestFit="1" customWidth="1"/>
    <col min="3" max="4" width="17.7109375" style="12" customWidth="1"/>
    <col min="5" max="6" width="16.421875" style="12" customWidth="1"/>
    <col min="7" max="7" width="9.140625" style="12" customWidth="1"/>
    <col min="8" max="11" width="9.140625" style="183" customWidth="1"/>
    <col min="12" max="12" width="8.140625" style="183" bestFit="1" customWidth="1"/>
    <col min="13" max="13" width="8.140625" style="183" customWidth="1"/>
    <col min="14" max="16" width="9.140625" style="183" customWidth="1"/>
    <col min="17" max="16384" width="9.140625" style="12" customWidth="1"/>
  </cols>
  <sheetData>
    <row r="2" spans="2:4" ht="12.75">
      <c r="B2" s="165" t="s">
        <v>179</v>
      </c>
      <c r="C2" s="261"/>
      <c r="D2" s="261"/>
    </row>
    <row r="3" spans="2:4" ht="12.75">
      <c r="B3" s="77"/>
      <c r="C3" s="78"/>
      <c r="D3" s="78"/>
    </row>
    <row r="4" spans="2:14" ht="38.25">
      <c r="B4" s="215" t="s">
        <v>180</v>
      </c>
      <c r="C4" s="26" t="s">
        <v>255</v>
      </c>
      <c r="D4" s="26" t="s">
        <v>256</v>
      </c>
      <c r="E4" s="210" t="s">
        <v>257</v>
      </c>
      <c r="F4" s="211" t="s">
        <v>257</v>
      </c>
      <c r="G4" s="21"/>
      <c r="H4" s="234"/>
      <c r="I4" s="234"/>
      <c r="J4" s="234"/>
      <c r="K4" s="234"/>
      <c r="L4" s="234"/>
      <c r="M4" s="234"/>
      <c r="N4" s="234"/>
    </row>
    <row r="5" spans="2:14" ht="12.75">
      <c r="B5" s="80" t="s">
        <v>181</v>
      </c>
      <c r="C5" s="35">
        <v>10310</v>
      </c>
      <c r="D5" s="35">
        <v>7129</v>
      </c>
      <c r="E5" s="81">
        <f>C5/D5-1</f>
        <v>0.4462056389395428</v>
      </c>
      <c r="F5" s="35">
        <f>C5-D5</f>
        <v>3181</v>
      </c>
      <c r="H5" s="35"/>
      <c r="I5" s="35"/>
      <c r="J5" s="35"/>
      <c r="K5" s="35"/>
      <c r="L5" s="35"/>
      <c r="M5" s="35"/>
      <c r="N5" s="35"/>
    </row>
    <row r="6" spans="2:14" ht="12.75">
      <c r="B6" s="80" t="s">
        <v>182</v>
      </c>
      <c r="C6" s="35">
        <v>457</v>
      </c>
      <c r="D6" s="35">
        <v>433</v>
      </c>
      <c r="E6" s="81">
        <f>C6/D6-1</f>
        <v>0.05542725173210172</v>
      </c>
      <c r="F6" s="35">
        <f>C6-D6</f>
        <v>24</v>
      </c>
      <c r="H6" s="35"/>
      <c r="I6" s="35"/>
      <c r="J6" s="35"/>
      <c r="K6" s="35"/>
      <c r="L6" s="35"/>
      <c r="M6" s="35"/>
      <c r="N6" s="35"/>
    </row>
    <row r="7" spans="2:14" ht="12.75">
      <c r="B7" s="80" t="s">
        <v>183</v>
      </c>
      <c r="C7" s="35">
        <v>461</v>
      </c>
      <c r="D7" s="35">
        <v>658</v>
      </c>
      <c r="E7" s="81">
        <f>C7/D7-1</f>
        <v>-0.2993920972644377</v>
      </c>
      <c r="F7" s="35">
        <f>C7-D7</f>
        <v>-197</v>
      </c>
      <c r="H7" s="35"/>
      <c r="I7" s="35"/>
      <c r="J7" s="35"/>
      <c r="K7" s="35"/>
      <c r="L7" s="35"/>
      <c r="M7" s="35"/>
      <c r="N7" s="35"/>
    </row>
    <row r="8" spans="2:14" ht="12.75">
      <c r="B8" s="80" t="s">
        <v>184</v>
      </c>
      <c r="C8" s="35">
        <v>24</v>
      </c>
      <c r="D8" s="35">
        <v>32</v>
      </c>
      <c r="E8" s="81">
        <f aca="true" t="shared" si="0" ref="E8:E15">C8/D8-1</f>
        <v>-0.25</v>
      </c>
      <c r="F8" s="35">
        <f aca="true" t="shared" si="1" ref="F8:F15">C8-D8</f>
        <v>-8</v>
      </c>
      <c r="H8" s="35"/>
      <c r="I8" s="35"/>
      <c r="J8" s="35"/>
      <c r="K8" s="35"/>
      <c r="L8" s="35"/>
      <c r="M8" s="35"/>
      <c r="N8" s="35"/>
    </row>
    <row r="9" spans="2:14" ht="12.75">
      <c r="B9" s="80" t="s">
        <v>185</v>
      </c>
      <c r="C9" s="35">
        <v>19</v>
      </c>
      <c r="D9" s="35">
        <v>42</v>
      </c>
      <c r="E9" s="81">
        <f t="shared" si="0"/>
        <v>-0.5476190476190477</v>
      </c>
      <c r="F9" s="35">
        <f t="shared" si="1"/>
        <v>-23</v>
      </c>
      <c r="H9" s="35"/>
      <c r="I9" s="35"/>
      <c r="J9" s="35"/>
      <c r="K9" s="35"/>
      <c r="L9" s="35"/>
      <c r="M9" s="35"/>
      <c r="N9" s="35"/>
    </row>
    <row r="10" spans="2:14" ht="12.75">
      <c r="B10" s="80" t="s">
        <v>186</v>
      </c>
      <c r="C10" s="35">
        <v>439</v>
      </c>
      <c r="D10" s="35">
        <v>452</v>
      </c>
      <c r="E10" s="81">
        <f t="shared" si="0"/>
        <v>-0.028761061946902644</v>
      </c>
      <c r="F10" s="35">
        <f t="shared" si="1"/>
        <v>-13</v>
      </c>
      <c r="H10" s="35"/>
      <c r="I10" s="35"/>
      <c r="J10" s="35"/>
      <c r="K10" s="35"/>
      <c r="L10" s="35"/>
      <c r="M10" s="35"/>
      <c r="N10" s="35"/>
    </row>
    <row r="11" spans="2:14" ht="12.75">
      <c r="B11" s="80" t="s">
        <v>187</v>
      </c>
      <c r="C11" s="35">
        <v>433</v>
      </c>
      <c r="D11" s="35">
        <v>405</v>
      </c>
      <c r="E11" s="81">
        <f t="shared" si="0"/>
        <v>0.06913580246913575</v>
      </c>
      <c r="F11" s="35">
        <f t="shared" si="1"/>
        <v>28</v>
      </c>
      <c r="H11" s="35"/>
      <c r="I11" s="35"/>
      <c r="J11" s="35"/>
      <c r="K11" s="35"/>
      <c r="L11" s="35"/>
      <c r="M11" s="35"/>
      <c r="N11" s="35"/>
    </row>
    <row r="12" spans="2:14" ht="12.75">
      <c r="B12" s="80" t="s">
        <v>188</v>
      </c>
      <c r="C12" s="35">
        <v>31</v>
      </c>
      <c r="D12" s="35">
        <v>59</v>
      </c>
      <c r="E12" s="81">
        <f t="shared" si="0"/>
        <v>-0.47457627118644063</v>
      </c>
      <c r="F12" s="35">
        <f t="shared" si="1"/>
        <v>-28</v>
      </c>
      <c r="H12" s="35"/>
      <c r="I12" s="35"/>
      <c r="J12" s="35"/>
      <c r="K12" s="35"/>
      <c r="L12" s="35"/>
      <c r="M12" s="35"/>
      <c r="N12" s="35"/>
    </row>
    <row r="13" spans="2:14" ht="12.75">
      <c r="B13" s="80" t="s">
        <v>189</v>
      </c>
      <c r="C13" s="35">
        <v>69</v>
      </c>
      <c r="D13" s="35">
        <v>137</v>
      </c>
      <c r="E13" s="81">
        <f t="shared" si="0"/>
        <v>-0.4963503649635036</v>
      </c>
      <c r="F13" s="35">
        <f t="shared" si="1"/>
        <v>-68</v>
      </c>
      <c r="H13" s="35"/>
      <c r="I13" s="35"/>
      <c r="J13" s="35"/>
      <c r="K13" s="35"/>
      <c r="L13" s="35"/>
      <c r="M13" s="35"/>
      <c r="N13" s="35"/>
    </row>
    <row r="14" spans="2:14" ht="12.75">
      <c r="B14" s="80" t="s">
        <v>190</v>
      </c>
      <c r="C14" s="35">
        <v>51</v>
      </c>
      <c r="D14" s="35">
        <v>47</v>
      </c>
      <c r="E14" s="81">
        <f t="shared" si="0"/>
        <v>0.0851063829787233</v>
      </c>
      <c r="F14" s="35">
        <f t="shared" si="1"/>
        <v>4</v>
      </c>
      <c r="G14" s="170"/>
      <c r="H14" s="35"/>
      <c r="I14" s="35"/>
      <c r="J14" s="35"/>
      <c r="K14" s="35"/>
      <c r="L14" s="35"/>
      <c r="M14" s="35"/>
      <c r="N14" s="35"/>
    </row>
    <row r="15" spans="2:14" ht="12.75">
      <c r="B15" s="80" t="s">
        <v>191</v>
      </c>
      <c r="C15" s="35">
        <v>23</v>
      </c>
      <c r="D15" s="35">
        <v>21</v>
      </c>
      <c r="E15" s="81">
        <f t="shared" si="0"/>
        <v>0.09523809523809534</v>
      </c>
      <c r="F15" s="35">
        <f t="shared" si="1"/>
        <v>2</v>
      </c>
      <c r="G15" s="170"/>
      <c r="H15" s="35"/>
      <c r="I15" s="35"/>
      <c r="J15" s="35"/>
      <c r="K15" s="35"/>
      <c r="L15" s="35"/>
      <c r="M15" s="35"/>
      <c r="N15" s="35"/>
    </row>
    <row r="16" spans="2:14" ht="12.75">
      <c r="B16" s="80" t="s">
        <v>192</v>
      </c>
      <c r="C16" s="35">
        <v>178</v>
      </c>
      <c r="D16" s="246">
        <v>120</v>
      </c>
      <c r="E16" s="81">
        <f>C16/D16-1</f>
        <v>0.4833333333333334</v>
      </c>
      <c r="F16" s="35">
        <f>C16-D16</f>
        <v>58</v>
      </c>
      <c r="H16" s="35"/>
      <c r="I16" s="35"/>
      <c r="J16" s="35"/>
      <c r="K16" s="35"/>
      <c r="L16" s="35"/>
      <c r="M16" s="35"/>
      <c r="N16" s="35"/>
    </row>
    <row r="17" spans="2:14" ht="13.5" thickBot="1">
      <c r="B17" s="82" t="s">
        <v>160</v>
      </c>
      <c r="C17" s="46">
        <v>12495</v>
      </c>
      <c r="D17" s="250">
        <v>9535</v>
      </c>
      <c r="E17" s="83">
        <f>C17/D17-1</f>
        <v>0.3104352385946514</v>
      </c>
      <c r="F17" s="46">
        <f>C17-D17</f>
        <v>2960</v>
      </c>
      <c r="H17" s="42"/>
      <c r="I17" s="42"/>
      <c r="J17" s="42"/>
      <c r="K17" s="42"/>
      <c r="L17" s="42"/>
      <c r="M17" s="42"/>
      <c r="N17" s="42"/>
    </row>
    <row r="18" spans="2:14" ht="13.5" thickTop="1">
      <c r="B18" s="84"/>
      <c r="C18" s="84"/>
      <c r="D18" s="84"/>
      <c r="E18" s="183"/>
      <c r="F18" s="183"/>
      <c r="H18" s="235"/>
      <c r="I18" s="235"/>
      <c r="J18" s="235"/>
      <c r="K18" s="235"/>
      <c r="L18" s="235"/>
      <c r="M18" s="235"/>
      <c r="N18" s="235"/>
    </row>
    <row r="19" spans="2:14" ht="12.75">
      <c r="B19" s="85" t="s">
        <v>193</v>
      </c>
      <c r="C19" s="261"/>
      <c r="D19" s="261"/>
      <c r="E19" s="183"/>
      <c r="F19" s="183"/>
      <c r="H19" s="260"/>
      <c r="I19" s="260"/>
      <c r="J19" s="236"/>
      <c r="K19" s="236"/>
      <c r="L19" s="237"/>
      <c r="M19" s="237"/>
      <c r="N19" s="237"/>
    </row>
    <row r="20" spans="2:14" ht="12.75">
      <c r="B20" s="34"/>
      <c r="C20" s="34"/>
      <c r="D20" s="34"/>
      <c r="E20" s="183"/>
      <c r="F20" s="183"/>
      <c r="H20" s="41"/>
      <c r="I20" s="41"/>
      <c r="J20" s="41"/>
      <c r="K20" s="41"/>
      <c r="L20" s="41"/>
      <c r="M20" s="41"/>
      <c r="N20" s="41"/>
    </row>
    <row r="21" spans="2:14" ht="38.25">
      <c r="B21" s="79" t="s">
        <v>45</v>
      </c>
      <c r="C21" s="26" t="s">
        <v>39</v>
      </c>
      <c r="D21" s="26" t="s">
        <v>246</v>
      </c>
      <c r="E21" s="210" t="s">
        <v>247</v>
      </c>
      <c r="F21" s="211" t="s">
        <v>247</v>
      </c>
      <c r="G21" s="21"/>
      <c r="H21" s="234"/>
      <c r="I21" s="234"/>
      <c r="J21" s="234"/>
      <c r="K21" s="234"/>
      <c r="L21" s="234"/>
      <c r="M21" s="234"/>
      <c r="N21" s="234"/>
    </row>
    <row r="22" spans="2:14" ht="12.75">
      <c r="B22" s="86"/>
      <c r="C22" s="35"/>
      <c r="D22" s="35"/>
      <c r="E22" s="223"/>
      <c r="F22" s="183"/>
      <c r="H22" s="35"/>
      <c r="I22" s="35"/>
      <c r="J22" s="35"/>
      <c r="K22" s="35"/>
      <c r="L22" s="35"/>
      <c r="M22" s="35"/>
      <c r="N22" s="35"/>
    </row>
    <row r="23" spans="2:14" ht="12.75">
      <c r="B23" s="87" t="s">
        <v>194</v>
      </c>
      <c r="C23" s="35">
        <v>-8206</v>
      </c>
      <c r="D23" s="246">
        <v>-5177</v>
      </c>
      <c r="E23" s="81">
        <f>C23/D23-1</f>
        <v>0.5850878887386517</v>
      </c>
      <c r="F23" s="35">
        <f>C23-D23</f>
        <v>-3029</v>
      </c>
      <c r="G23" s="16"/>
      <c r="H23" s="35"/>
      <c r="I23" s="35"/>
      <c r="J23" s="35"/>
      <c r="K23" s="35"/>
      <c r="L23" s="35"/>
      <c r="M23" s="35"/>
      <c r="N23" s="35"/>
    </row>
    <row r="24" spans="2:14" ht="12.75">
      <c r="B24" s="87" t="s">
        <v>195</v>
      </c>
      <c r="C24" s="35">
        <v>-274</v>
      </c>
      <c r="D24" s="35">
        <v>-320</v>
      </c>
      <c r="E24" s="81">
        <f>C24/D24-1</f>
        <v>-0.14375000000000004</v>
      </c>
      <c r="F24" s="35">
        <f>C24-D24</f>
        <v>46</v>
      </c>
      <c r="G24" s="16"/>
      <c r="H24" s="35"/>
      <c r="I24" s="35"/>
      <c r="J24" s="35"/>
      <c r="K24" s="35"/>
      <c r="L24" s="35"/>
      <c r="M24" s="35"/>
      <c r="N24" s="35"/>
    </row>
    <row r="25" spans="2:14" ht="12.75">
      <c r="B25" s="87" t="s">
        <v>196</v>
      </c>
      <c r="C25" s="35">
        <v>-203</v>
      </c>
      <c r="D25" s="35">
        <v>-231</v>
      </c>
      <c r="E25" s="81">
        <f>C25/D25-1</f>
        <v>-0.12121212121212122</v>
      </c>
      <c r="F25" s="35">
        <f>C25-D25</f>
        <v>28</v>
      </c>
      <c r="G25" s="16"/>
      <c r="H25" s="35"/>
      <c r="I25" s="35"/>
      <c r="J25" s="35"/>
      <c r="K25" s="35"/>
      <c r="L25" s="35"/>
      <c r="M25" s="35"/>
      <c r="N25" s="35"/>
    </row>
    <row r="26" spans="2:14" ht="12.75">
      <c r="B26" s="87" t="s">
        <v>197</v>
      </c>
      <c r="C26" s="35">
        <v>-154</v>
      </c>
      <c r="D26" s="35">
        <v>-136</v>
      </c>
      <c r="E26" s="81">
        <f>C26/D26-1</f>
        <v>0.13235294117647056</v>
      </c>
      <c r="F26" s="35">
        <f>C26-D26</f>
        <v>-18</v>
      </c>
      <c r="G26" s="16"/>
      <c r="H26" s="35"/>
      <c r="I26" s="35"/>
      <c r="J26" s="35"/>
      <c r="K26" s="35"/>
      <c r="L26" s="35"/>
      <c r="M26" s="35"/>
      <c r="N26" s="35"/>
    </row>
    <row r="27" spans="2:14" ht="13.5" thickBot="1">
      <c r="B27" s="82" t="s">
        <v>160</v>
      </c>
      <c r="C27" s="46">
        <v>-8837</v>
      </c>
      <c r="D27" s="250">
        <v>-5864</v>
      </c>
      <c r="E27" s="83">
        <f>C27/D27-1</f>
        <v>0.5069918144611187</v>
      </c>
      <c r="F27" s="46">
        <f>C27-D27</f>
        <v>-2973</v>
      </c>
      <c r="G27" s="16"/>
      <c r="H27" s="42"/>
      <c r="I27" s="42"/>
      <c r="J27" s="42"/>
      <c r="K27" s="42"/>
      <c r="L27" s="42"/>
      <c r="M27" s="42"/>
      <c r="N27" s="42"/>
    </row>
    <row r="28" spans="2:14" ht="13.5" thickTop="1">
      <c r="B28" s="86"/>
      <c r="C28" s="42"/>
      <c r="D28" s="42"/>
      <c r="E28" s="183"/>
      <c r="F28" s="183"/>
      <c r="H28" s="42"/>
      <c r="I28" s="42"/>
      <c r="J28" s="42"/>
      <c r="K28" s="42"/>
      <c r="L28" s="42"/>
      <c r="M28" s="42"/>
      <c r="N28" s="42"/>
    </row>
    <row r="29" spans="2:14" ht="38.25">
      <c r="B29" s="79" t="s">
        <v>48</v>
      </c>
      <c r="C29" s="26" t="s">
        <v>39</v>
      </c>
      <c r="D29" s="26" t="s">
        <v>246</v>
      </c>
      <c r="E29" s="210" t="s">
        <v>247</v>
      </c>
      <c r="F29" s="211" t="s">
        <v>247</v>
      </c>
      <c r="G29" s="21"/>
      <c r="H29" s="234"/>
      <c r="I29" s="234"/>
      <c r="J29" s="234"/>
      <c r="K29" s="234"/>
      <c r="L29" s="234"/>
      <c r="M29" s="234"/>
      <c r="N29" s="234"/>
    </row>
    <row r="30" spans="2:14" ht="12.75">
      <c r="B30" s="86"/>
      <c r="C30" s="88"/>
      <c r="D30" s="88"/>
      <c r="E30" s="223"/>
      <c r="F30" s="183"/>
      <c r="H30" s="88"/>
      <c r="I30" s="88"/>
      <c r="J30" s="88"/>
      <c r="K30" s="88"/>
      <c r="L30" s="88"/>
      <c r="M30" s="88"/>
      <c r="N30" s="88"/>
    </row>
    <row r="31" spans="2:14" ht="12.75">
      <c r="B31" s="87" t="s">
        <v>198</v>
      </c>
      <c r="C31" s="35">
        <v>-247</v>
      </c>
      <c r="D31" s="35">
        <v>-246</v>
      </c>
      <c r="E31" s="81">
        <f>C31/D31-1</f>
        <v>0.004065040650406582</v>
      </c>
      <c r="F31" s="35">
        <f>C31-D31</f>
        <v>-1</v>
      </c>
      <c r="G31" s="16"/>
      <c r="H31" s="35"/>
      <c r="I31" s="35"/>
      <c r="J31" s="35"/>
      <c r="K31" s="35"/>
      <c r="L31" s="35"/>
      <c r="M31" s="35"/>
      <c r="N31" s="35"/>
    </row>
    <row r="32" spans="2:14" ht="12.75">
      <c r="B32" s="87" t="s">
        <v>199</v>
      </c>
      <c r="C32" s="35">
        <v>-2</v>
      </c>
      <c r="D32" s="35">
        <v>-38</v>
      </c>
      <c r="E32" s="81">
        <f>C32/D32-1</f>
        <v>-0.9473684210526316</v>
      </c>
      <c r="F32" s="35">
        <f>C32-D32</f>
        <v>36</v>
      </c>
      <c r="G32" s="16"/>
      <c r="H32" s="35"/>
      <c r="I32" s="35"/>
      <c r="J32" s="35"/>
      <c r="K32" s="35"/>
      <c r="L32" s="35"/>
      <c r="M32" s="35"/>
      <c r="N32" s="35"/>
    </row>
    <row r="33" spans="2:14" ht="12.75">
      <c r="B33" s="87" t="s">
        <v>200</v>
      </c>
      <c r="C33" s="35">
        <v>-274</v>
      </c>
      <c r="D33" s="35">
        <v>-301</v>
      </c>
      <c r="E33" s="81">
        <f>C33/D33-1</f>
        <v>-0.0897009966777409</v>
      </c>
      <c r="F33" s="35">
        <f>C33-D33</f>
        <v>27</v>
      </c>
      <c r="G33" s="16"/>
      <c r="H33" s="35"/>
      <c r="I33" s="35"/>
      <c r="J33" s="35"/>
      <c r="K33" s="35"/>
      <c r="L33" s="35"/>
      <c r="M33" s="35"/>
      <c r="N33" s="35"/>
    </row>
    <row r="34" spans="2:14" ht="13.5" thickBot="1">
      <c r="B34" s="82" t="s">
        <v>160</v>
      </c>
      <c r="C34" s="46">
        <v>-523</v>
      </c>
      <c r="D34" s="46">
        <v>-585</v>
      </c>
      <c r="E34" s="83">
        <f>C34/D34-1</f>
        <v>-0.10598290598290594</v>
      </c>
      <c r="F34" s="46">
        <f>C34-D34</f>
        <v>62</v>
      </c>
      <c r="G34" s="16"/>
      <c r="H34" s="42"/>
      <c r="I34" s="42"/>
      <c r="J34" s="42"/>
      <c r="K34" s="42"/>
      <c r="L34" s="42"/>
      <c r="M34" s="42"/>
      <c r="N34" s="42"/>
    </row>
    <row r="35" spans="2:14" ht="13.5" thickTop="1">
      <c r="B35" s="15"/>
      <c r="C35" s="15"/>
      <c r="D35" s="15"/>
      <c r="L35" s="238"/>
      <c r="M35" s="238"/>
      <c r="N35" s="238"/>
    </row>
    <row r="36" spans="12:14" ht="12.75">
      <c r="L36" s="238"/>
      <c r="M36" s="238"/>
      <c r="N36" s="238"/>
    </row>
    <row r="37" spans="12:14" ht="12.75">
      <c r="L37" s="238"/>
      <c r="M37" s="238"/>
      <c r="N37" s="238"/>
    </row>
    <row r="38" spans="12:14" ht="12.75">
      <c r="L38" s="238"/>
      <c r="M38" s="238"/>
      <c r="N38" s="238"/>
    </row>
    <row r="39" spans="12:14" ht="12.75">
      <c r="L39" s="238"/>
      <c r="M39" s="238"/>
      <c r="N39" s="238"/>
    </row>
    <row r="40" spans="12:14" ht="12.75">
      <c r="L40" s="238"/>
      <c r="M40" s="238"/>
      <c r="N40" s="238"/>
    </row>
    <row r="41" spans="12:14" ht="12.75">
      <c r="L41" s="238"/>
      <c r="M41" s="238"/>
      <c r="N41" s="238"/>
    </row>
    <row r="42" spans="12:14" ht="12.75">
      <c r="L42" s="238"/>
      <c r="M42" s="238"/>
      <c r="N42" s="238"/>
    </row>
    <row r="43" spans="12:14" ht="12.75">
      <c r="L43" s="238"/>
      <c r="M43" s="238"/>
      <c r="N43" s="238"/>
    </row>
    <row r="44" ht="12.75">
      <c r="N44" s="238"/>
    </row>
  </sheetData>
  <sheetProtection/>
  <mergeCells count="3">
    <mergeCell ref="H19:I19"/>
    <mergeCell ref="C2:D2"/>
    <mergeCell ref="C19:D1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dimension ref="A1:AA25"/>
  <sheetViews>
    <sheetView view="pageBreakPreview" zoomScale="80" zoomScaleNormal="90" zoomScaleSheetLayoutView="80" zoomScalePageLayoutView="80" workbookViewId="0" topLeftCell="A1">
      <selection activeCell="B1" sqref="B1"/>
    </sheetView>
  </sheetViews>
  <sheetFormatPr defaultColWidth="0" defaultRowHeight="0" customHeight="1" zeroHeight="1"/>
  <cols>
    <col min="1" max="1" width="3.57421875" style="59" customWidth="1"/>
    <col min="2" max="2" width="59.28125" style="59" bestFit="1" customWidth="1"/>
    <col min="3" max="7" width="18.421875" style="59" customWidth="1"/>
    <col min="8" max="9" width="18.28125" style="59" customWidth="1"/>
    <col min="10" max="12" width="16.8515625" style="59" customWidth="1"/>
    <col min="13" max="13" width="15.57421875" style="59" customWidth="1"/>
    <col min="14" max="14" width="12.7109375" style="59" customWidth="1"/>
    <col min="15" max="15" width="12.28125" style="59" customWidth="1"/>
    <col min="16" max="16" width="13.140625" style="59" customWidth="1"/>
    <col min="17" max="27" width="11.00390625" style="59" customWidth="1"/>
    <col min="28" max="28" width="1.8515625" style="59" hidden="1" customWidth="1"/>
    <col min="29" max="16384" width="0" style="59" hidden="1" customWidth="1"/>
  </cols>
  <sheetData>
    <row r="1" spans="2:15" s="58" customFormat="1" ht="12.75">
      <c r="B1" s="24"/>
      <c r="C1" s="24"/>
      <c r="D1" s="24"/>
      <c r="E1" s="24"/>
      <c r="F1" s="24"/>
      <c r="G1" s="24"/>
      <c r="H1" s="24"/>
      <c r="I1" s="24"/>
      <c r="J1" s="24"/>
      <c r="K1" s="24"/>
      <c r="L1" s="24"/>
      <c r="M1" s="24"/>
      <c r="N1" s="24"/>
      <c r="O1" s="24"/>
    </row>
    <row r="2" spans="2:15" ht="12.75">
      <c r="B2" s="23" t="s">
        <v>201</v>
      </c>
      <c r="C2" s="23"/>
      <c r="D2" s="23"/>
      <c r="E2" s="23"/>
      <c r="F2" s="23"/>
      <c r="G2" s="23"/>
      <c r="H2" s="23"/>
      <c r="I2" s="23"/>
      <c r="J2" s="23"/>
      <c r="K2" s="23"/>
      <c r="L2" s="23"/>
      <c r="M2" s="23"/>
      <c r="N2" s="23"/>
      <c r="O2" s="23"/>
    </row>
    <row r="3" spans="2:15" s="58" customFormat="1" ht="12.75">
      <c r="B3" s="24"/>
      <c r="C3" s="24"/>
      <c r="D3" s="24"/>
      <c r="E3" s="24"/>
      <c r="F3" s="24"/>
      <c r="G3" s="24"/>
      <c r="H3" s="24"/>
      <c r="I3" s="24"/>
      <c r="J3" s="24"/>
      <c r="K3" s="24"/>
      <c r="L3" s="24"/>
      <c r="M3" s="24"/>
      <c r="N3" s="24"/>
      <c r="O3" s="24"/>
    </row>
    <row r="4" spans="2:27" ht="12.75">
      <c r="B4" s="60"/>
      <c r="C4" s="60" t="s">
        <v>255</v>
      </c>
      <c r="D4" s="60" t="s">
        <v>249</v>
      </c>
      <c r="E4" s="60" t="s">
        <v>245</v>
      </c>
      <c r="F4" s="60" t="s">
        <v>37</v>
      </c>
      <c r="G4" s="60" t="s">
        <v>35</v>
      </c>
      <c r="H4" s="60" t="s">
        <v>34</v>
      </c>
      <c r="I4" s="60" t="s">
        <v>31</v>
      </c>
      <c r="J4" s="60" t="s">
        <v>29</v>
      </c>
      <c r="K4" s="60" t="s">
        <v>28</v>
      </c>
      <c r="L4" s="60" t="s">
        <v>19</v>
      </c>
      <c r="M4" s="60" t="s">
        <v>15</v>
      </c>
      <c r="N4" s="60" t="s">
        <v>14</v>
      </c>
      <c r="O4" s="60" t="s">
        <v>13</v>
      </c>
      <c r="P4" s="60" t="s">
        <v>12</v>
      </c>
      <c r="Q4" s="60" t="s">
        <v>11</v>
      </c>
      <c r="R4" s="60" t="s">
        <v>10</v>
      </c>
      <c r="S4" s="60" t="s">
        <v>9</v>
      </c>
      <c r="T4" s="60" t="s">
        <v>8</v>
      </c>
      <c r="U4" s="60" t="s">
        <v>7</v>
      </c>
      <c r="V4" s="60" t="s">
        <v>6</v>
      </c>
      <c r="W4" s="60" t="s">
        <v>5</v>
      </c>
      <c r="X4" s="60" t="s">
        <v>4</v>
      </c>
      <c r="Y4" s="60" t="s">
        <v>3</v>
      </c>
      <c r="Z4" s="60" t="s">
        <v>2</v>
      </c>
      <c r="AA4" s="60" t="s">
        <v>1</v>
      </c>
    </row>
    <row r="5" ht="12.75">
      <c r="L5" s="58"/>
    </row>
    <row r="6" spans="2:27" ht="12.75">
      <c r="B6" s="61" t="s">
        <v>202</v>
      </c>
      <c r="C6" s="198">
        <v>36</v>
      </c>
      <c r="D6" s="198">
        <v>-783</v>
      </c>
      <c r="E6" s="198">
        <v>-527</v>
      </c>
      <c r="F6" s="198">
        <v>-520</v>
      </c>
      <c r="G6" s="61">
        <v>-354</v>
      </c>
      <c r="H6" s="61">
        <v>-209</v>
      </c>
      <c r="I6" s="61">
        <v>-150</v>
      </c>
      <c r="J6" s="61">
        <v>18</v>
      </c>
      <c r="K6" s="61">
        <v>27</v>
      </c>
      <c r="L6" s="62">
        <v>-445</v>
      </c>
      <c r="M6" s="61">
        <v>-292</v>
      </c>
      <c r="N6" s="61">
        <v>-172</v>
      </c>
      <c r="O6" s="61">
        <v>-241</v>
      </c>
      <c r="P6" s="61">
        <v>525</v>
      </c>
      <c r="Q6" s="61">
        <v>459</v>
      </c>
      <c r="R6" s="61">
        <v>191</v>
      </c>
      <c r="S6" s="63">
        <f aca="true" t="shared" si="0" ref="S6:AA6">S7+S9</f>
        <v>256</v>
      </c>
      <c r="T6" s="63">
        <f t="shared" si="0"/>
        <v>-29</v>
      </c>
      <c r="U6" s="63">
        <f t="shared" si="0"/>
        <v>-33</v>
      </c>
      <c r="V6" s="63">
        <f t="shared" si="0"/>
        <v>113</v>
      </c>
      <c r="W6" s="63">
        <f t="shared" si="0"/>
        <v>-29</v>
      </c>
      <c r="X6" s="63">
        <f t="shared" si="0"/>
        <v>-4</v>
      </c>
      <c r="Y6" s="63">
        <f t="shared" si="0"/>
        <v>12</v>
      </c>
      <c r="Z6" s="63">
        <f t="shared" si="0"/>
        <v>43</v>
      </c>
      <c r="AA6" s="61">
        <f t="shared" si="0"/>
        <v>77</v>
      </c>
    </row>
    <row r="7" spans="2:27" ht="12.75">
      <c r="B7" s="64" t="s">
        <v>203</v>
      </c>
      <c r="C7" s="199">
        <v>-17</v>
      </c>
      <c r="D7" s="199">
        <v>-500</v>
      </c>
      <c r="E7" s="199">
        <v>-415</v>
      </c>
      <c r="F7" s="199">
        <v>-184</v>
      </c>
      <c r="G7" s="64">
        <v>-53</v>
      </c>
      <c r="H7" s="64">
        <v>-161</v>
      </c>
      <c r="I7" s="64">
        <v>-92</v>
      </c>
      <c r="J7" s="64">
        <f>-26-35</f>
        <v>-61</v>
      </c>
      <c r="K7" s="64">
        <v>-64</v>
      </c>
      <c r="L7" s="65">
        <v>-125</v>
      </c>
      <c r="M7" s="64">
        <v>-15</v>
      </c>
      <c r="N7" s="64">
        <v>22</v>
      </c>
      <c r="O7" s="64">
        <v>36</v>
      </c>
      <c r="P7" s="64">
        <v>416</v>
      </c>
      <c r="Q7" s="64">
        <v>120</v>
      </c>
      <c r="R7" s="64">
        <v>-12</v>
      </c>
      <c r="S7" s="64">
        <v>-20</v>
      </c>
      <c r="T7" s="64">
        <v>-26</v>
      </c>
      <c r="U7" s="64">
        <v>32</v>
      </c>
      <c r="V7" s="64">
        <f>-31+72</f>
        <v>41</v>
      </c>
      <c r="W7" s="64">
        <v>-6</v>
      </c>
      <c r="X7" s="64">
        <v>49</v>
      </c>
      <c r="Y7" s="66">
        <v>49</v>
      </c>
      <c r="Z7" s="66">
        <v>58</v>
      </c>
      <c r="AA7" s="64">
        <v>216</v>
      </c>
    </row>
    <row r="8" spans="2:27" ht="12.75">
      <c r="B8" s="64" t="s">
        <v>204</v>
      </c>
      <c r="C8" s="199">
        <v>-11</v>
      </c>
      <c r="D8" s="199">
        <v>-315</v>
      </c>
      <c r="E8" s="199">
        <v>-270</v>
      </c>
      <c r="F8" s="199">
        <v>-84</v>
      </c>
      <c r="G8" s="64">
        <v>2</v>
      </c>
      <c r="H8" s="64">
        <v>-53</v>
      </c>
      <c r="I8" s="64">
        <v>-30</v>
      </c>
      <c r="J8" s="64">
        <v>-26</v>
      </c>
      <c r="K8" s="64">
        <v>-63</v>
      </c>
      <c r="L8" s="65">
        <v>37</v>
      </c>
      <c r="M8" s="64">
        <v>123</v>
      </c>
      <c r="N8" s="64">
        <v>131</v>
      </c>
      <c r="O8" s="64">
        <v>83</v>
      </c>
      <c r="P8" s="64">
        <v>470</v>
      </c>
      <c r="Q8" s="64">
        <v>195</v>
      </c>
      <c r="R8" s="64">
        <v>39</v>
      </c>
      <c r="S8" s="64">
        <v>-3</v>
      </c>
      <c r="T8" s="64">
        <v>85</v>
      </c>
      <c r="U8" s="64">
        <v>94</v>
      </c>
      <c r="V8" s="64">
        <v>41</v>
      </c>
      <c r="W8" s="64">
        <v>-6</v>
      </c>
      <c r="X8" s="64">
        <v>49</v>
      </c>
      <c r="Y8" s="66">
        <v>49</v>
      </c>
      <c r="Z8" s="66">
        <v>58</v>
      </c>
      <c r="AA8" s="64">
        <v>216</v>
      </c>
    </row>
    <row r="9" spans="2:27" ht="12.75">
      <c r="B9" s="64" t="s">
        <v>205</v>
      </c>
      <c r="C9" s="199">
        <v>53</v>
      </c>
      <c r="D9" s="199">
        <v>-283</v>
      </c>
      <c r="E9" s="199">
        <v>-112</v>
      </c>
      <c r="F9" s="199">
        <v>-336</v>
      </c>
      <c r="G9" s="64">
        <v>-301</v>
      </c>
      <c r="H9" s="64">
        <v>-48</v>
      </c>
      <c r="I9" s="64">
        <v>-58</v>
      </c>
      <c r="J9" s="64">
        <v>79</v>
      </c>
      <c r="K9" s="64">
        <v>91</v>
      </c>
      <c r="L9" s="65">
        <v>-320</v>
      </c>
      <c r="M9" s="64">
        <v>-277</v>
      </c>
      <c r="N9" s="64">
        <v>-194</v>
      </c>
      <c r="O9" s="64">
        <v>-277</v>
      </c>
      <c r="P9" s="64">
        <v>109</v>
      </c>
      <c r="Q9" s="64">
        <v>339</v>
      </c>
      <c r="R9" s="64">
        <v>203</v>
      </c>
      <c r="S9" s="64">
        <f>29+247</f>
        <v>276</v>
      </c>
      <c r="T9" s="64">
        <v>-3</v>
      </c>
      <c r="U9" s="64">
        <v>-65</v>
      </c>
      <c r="V9" s="64">
        <f>-16+88</f>
        <v>72</v>
      </c>
      <c r="W9" s="64">
        <v>-23</v>
      </c>
      <c r="X9" s="64">
        <f>-14-39</f>
        <v>-53</v>
      </c>
      <c r="Y9" s="66">
        <f>-24-12-1</f>
        <v>-37</v>
      </c>
      <c r="Z9" s="66">
        <v>-15</v>
      </c>
      <c r="AA9" s="64">
        <v>-139</v>
      </c>
    </row>
    <row r="10" spans="1:27" s="167" customFormat="1" ht="12.75">
      <c r="A10" s="65"/>
      <c r="B10" s="68" t="s">
        <v>206</v>
      </c>
      <c r="C10" s="200">
        <v>82</v>
      </c>
      <c r="D10" s="200">
        <v>-265</v>
      </c>
      <c r="E10" s="200">
        <v>-69</v>
      </c>
      <c r="F10" s="200">
        <v>-260</v>
      </c>
      <c r="G10" s="68">
        <v>-208</v>
      </c>
      <c r="H10" s="68">
        <v>72</v>
      </c>
      <c r="I10" s="68">
        <v>50</v>
      </c>
      <c r="J10" s="68">
        <v>119</v>
      </c>
      <c r="K10" s="68">
        <v>138</v>
      </c>
      <c r="L10" s="68">
        <v>-250</v>
      </c>
      <c r="M10" s="68">
        <v>-247</v>
      </c>
      <c r="N10" s="68">
        <v>-122</v>
      </c>
      <c r="O10" s="68">
        <v>-217</v>
      </c>
      <c r="P10" s="68">
        <v>135</v>
      </c>
      <c r="Q10" s="68">
        <v>300</v>
      </c>
      <c r="R10" s="68">
        <v>170</v>
      </c>
      <c r="S10" s="68">
        <v>249</v>
      </c>
      <c r="T10" s="68">
        <v>42</v>
      </c>
      <c r="U10" s="68">
        <v>13</v>
      </c>
      <c r="V10" s="68">
        <v>88</v>
      </c>
      <c r="W10" s="68">
        <v>29</v>
      </c>
      <c r="X10" s="68">
        <v>0</v>
      </c>
      <c r="Y10" s="68">
        <v>0</v>
      </c>
      <c r="Z10" s="68">
        <v>0</v>
      </c>
      <c r="AA10" s="68">
        <v>0</v>
      </c>
    </row>
    <row r="11" spans="2:27" ht="12.75">
      <c r="B11" s="64"/>
      <c r="C11" s="64"/>
      <c r="D11" s="64"/>
      <c r="E11" s="64"/>
      <c r="F11" s="64"/>
      <c r="G11" s="64"/>
      <c r="H11" s="64"/>
      <c r="I11" s="64"/>
      <c r="J11" s="64"/>
      <c r="K11" s="64"/>
      <c r="L11" s="65"/>
      <c r="M11" s="64"/>
      <c r="N11" s="64"/>
      <c r="O11" s="64"/>
      <c r="P11" s="64"/>
      <c r="Q11" s="64"/>
      <c r="R11" s="64"/>
      <c r="S11" s="64"/>
      <c r="T11" s="64"/>
      <c r="U11" s="64"/>
      <c r="V11" s="64"/>
      <c r="W11" s="64"/>
      <c r="X11" s="65"/>
      <c r="Y11" s="65"/>
      <c r="Z11" s="65"/>
      <c r="AA11" s="58"/>
    </row>
    <row r="12" spans="2:27" ht="12.75">
      <c r="B12" s="61" t="s">
        <v>207</v>
      </c>
      <c r="C12" s="198">
        <v>8</v>
      </c>
      <c r="D12" s="198">
        <v>125</v>
      </c>
      <c r="E12" s="198">
        <v>-100</v>
      </c>
      <c r="F12" s="198">
        <v>2</v>
      </c>
      <c r="G12" s="61">
        <v>-56</v>
      </c>
      <c r="H12" s="61">
        <v>397</v>
      </c>
      <c r="I12" s="61">
        <v>256</v>
      </c>
      <c r="J12" s="61">
        <v>66</v>
      </c>
      <c r="K12" s="61">
        <v>-7</v>
      </c>
      <c r="L12" s="62">
        <v>116</v>
      </c>
      <c r="M12" s="61">
        <v>86</v>
      </c>
      <c r="N12" s="61">
        <v>47</v>
      </c>
      <c r="O12" s="61">
        <v>98</v>
      </c>
      <c r="P12" s="61">
        <v>-241</v>
      </c>
      <c r="Q12" s="61">
        <v>-221</v>
      </c>
      <c r="R12" s="61">
        <v>-13</v>
      </c>
      <c r="S12" s="61">
        <f aca="true" t="shared" si="1" ref="S12:AA12">S13+S14</f>
        <v>-7</v>
      </c>
      <c r="T12" s="61">
        <f t="shared" si="1"/>
        <v>-121</v>
      </c>
      <c r="U12" s="61">
        <f t="shared" si="1"/>
        <v>-1</v>
      </c>
      <c r="V12" s="61">
        <f t="shared" si="1"/>
        <v>-108</v>
      </c>
      <c r="W12" s="61">
        <f t="shared" si="1"/>
        <v>58</v>
      </c>
      <c r="X12" s="61">
        <f t="shared" si="1"/>
        <v>-264</v>
      </c>
      <c r="Y12" s="61">
        <f t="shared" si="1"/>
        <v>-276</v>
      </c>
      <c r="Z12" s="61">
        <f t="shared" si="1"/>
        <v>-276</v>
      </c>
      <c r="AA12" s="61">
        <f t="shared" si="1"/>
        <v>-388</v>
      </c>
    </row>
    <row r="13" spans="2:27" ht="12.75">
      <c r="B13" s="64" t="s">
        <v>208</v>
      </c>
      <c r="C13" s="199">
        <v>-60</v>
      </c>
      <c r="D13" s="199">
        <v>39</v>
      </c>
      <c r="E13" s="199">
        <v>10</v>
      </c>
      <c r="F13" s="199">
        <v>-18</v>
      </c>
      <c r="G13" s="64">
        <v>-47</v>
      </c>
      <c r="H13" s="64">
        <v>22</v>
      </c>
      <c r="I13" s="64">
        <v>-21</v>
      </c>
      <c r="J13" s="64">
        <v>-53</v>
      </c>
      <c r="K13" s="64">
        <v>-90</v>
      </c>
      <c r="L13" s="65">
        <v>19</v>
      </c>
      <c r="M13" s="64">
        <v>-19</v>
      </c>
      <c r="N13" s="65">
        <v>-54</v>
      </c>
      <c r="O13" s="65">
        <v>-87</v>
      </c>
      <c r="P13" s="65">
        <v>72</v>
      </c>
      <c r="Q13" s="64">
        <v>46</v>
      </c>
      <c r="R13" s="64">
        <v>22</v>
      </c>
      <c r="S13" s="64">
        <v>0</v>
      </c>
      <c r="T13" s="64">
        <v>-23</v>
      </c>
      <c r="U13" s="64">
        <v>-24</v>
      </c>
      <c r="V13" s="64">
        <v>-48</v>
      </c>
      <c r="W13" s="64">
        <v>125</v>
      </c>
      <c r="X13" s="64">
        <v>-7</v>
      </c>
      <c r="Y13" s="69">
        <v>-29</v>
      </c>
      <c r="Z13" s="64">
        <v>-54</v>
      </c>
      <c r="AA13" s="64">
        <v>-84</v>
      </c>
    </row>
    <row r="14" spans="2:27" ht="12.75">
      <c r="B14" s="67" t="s">
        <v>209</v>
      </c>
      <c r="C14" s="201">
        <v>68</v>
      </c>
      <c r="D14" s="201">
        <v>86</v>
      </c>
      <c r="E14" s="201">
        <v>-110</v>
      </c>
      <c r="F14" s="201">
        <v>20</v>
      </c>
      <c r="G14" s="67">
        <v>-9</v>
      </c>
      <c r="H14" s="67">
        <v>375</v>
      </c>
      <c r="I14" s="67">
        <v>277</v>
      </c>
      <c r="J14" s="67">
        <v>119</v>
      </c>
      <c r="K14" s="67">
        <v>83</v>
      </c>
      <c r="L14" s="68">
        <v>97</v>
      </c>
      <c r="M14" s="67">
        <v>105</v>
      </c>
      <c r="N14" s="67">
        <v>101</v>
      </c>
      <c r="O14" s="67">
        <v>185</v>
      </c>
      <c r="P14" s="67">
        <v>-313</v>
      </c>
      <c r="Q14" s="67">
        <v>-267</v>
      </c>
      <c r="R14" s="67">
        <v>-35</v>
      </c>
      <c r="S14" s="67">
        <v>-7</v>
      </c>
      <c r="T14" s="67">
        <v>-98</v>
      </c>
      <c r="U14" s="67">
        <v>23</v>
      </c>
      <c r="V14" s="67">
        <v>-60</v>
      </c>
      <c r="W14" s="67">
        <v>-67</v>
      </c>
      <c r="X14" s="67">
        <v>-257</v>
      </c>
      <c r="Y14" s="67">
        <v>-247</v>
      </c>
      <c r="Z14" s="67">
        <v>-222</v>
      </c>
      <c r="AA14" s="67">
        <v>-304</v>
      </c>
    </row>
    <row r="15" spans="2:27" ht="12.75">
      <c r="B15" s="64"/>
      <c r="C15" s="64"/>
      <c r="D15" s="64"/>
      <c r="E15" s="64"/>
      <c r="F15" s="64"/>
      <c r="G15" s="64"/>
      <c r="H15" s="64"/>
      <c r="I15" s="64"/>
      <c r="J15" s="64"/>
      <c r="K15" s="64"/>
      <c r="L15" s="65"/>
      <c r="M15" s="64"/>
      <c r="N15" s="64"/>
      <c r="O15" s="64"/>
      <c r="P15" s="64"/>
      <c r="Q15" s="64"/>
      <c r="R15" s="64"/>
      <c r="S15" s="64"/>
      <c r="T15" s="64"/>
      <c r="U15" s="64"/>
      <c r="V15" s="64"/>
      <c r="W15" s="64"/>
      <c r="X15" s="64"/>
      <c r="Y15" s="64"/>
      <c r="Z15" s="64"/>
      <c r="AA15" s="64"/>
    </row>
    <row r="16" spans="2:27" ht="12.75">
      <c r="B16" s="61" t="s">
        <v>210</v>
      </c>
      <c r="C16" s="198">
        <v>-92</v>
      </c>
      <c r="D16" s="198">
        <v>-33</v>
      </c>
      <c r="E16" s="198">
        <v>-59</v>
      </c>
      <c r="F16" s="198">
        <v>-30</v>
      </c>
      <c r="G16" s="61">
        <v>10</v>
      </c>
      <c r="H16" s="61">
        <v>34</v>
      </c>
      <c r="I16" s="61">
        <v>18</v>
      </c>
      <c r="J16" s="61">
        <v>105</v>
      </c>
      <c r="K16" s="61">
        <v>40</v>
      </c>
      <c r="L16" s="70">
        <v>-29</v>
      </c>
      <c r="M16" s="61">
        <v>-7</v>
      </c>
      <c r="N16" s="61">
        <v>26</v>
      </c>
      <c r="O16" s="61"/>
      <c r="P16" s="61"/>
      <c r="Q16" s="61"/>
      <c r="R16" s="61"/>
      <c r="S16" s="61"/>
      <c r="T16" s="61"/>
      <c r="U16" s="61"/>
      <c r="V16" s="61"/>
      <c r="W16" s="61"/>
      <c r="X16" s="61"/>
      <c r="Y16" s="61"/>
      <c r="Z16" s="61"/>
      <c r="AA16" s="61"/>
    </row>
    <row r="17" spans="2:27" ht="12.75">
      <c r="B17" s="64" t="s">
        <v>208</v>
      </c>
      <c r="C17" s="199">
        <v>56</v>
      </c>
      <c r="D17" s="199">
        <v>-35</v>
      </c>
      <c r="E17" s="199">
        <v>-4</v>
      </c>
      <c r="F17" s="199">
        <v>26</v>
      </c>
      <c r="G17" s="64">
        <v>55</v>
      </c>
      <c r="H17" s="64">
        <v>-37</v>
      </c>
      <c r="I17" s="64">
        <v>-8</v>
      </c>
      <c r="J17" s="64">
        <v>18</v>
      </c>
      <c r="K17" s="64">
        <v>48</v>
      </c>
      <c r="L17" s="71">
        <v>-111</v>
      </c>
      <c r="M17" s="64">
        <v>-73</v>
      </c>
      <c r="N17" s="65">
        <v>-36</v>
      </c>
      <c r="O17" s="65"/>
      <c r="P17" s="65"/>
      <c r="Q17" s="64"/>
      <c r="R17" s="64"/>
      <c r="S17" s="64"/>
      <c r="T17" s="64"/>
      <c r="U17" s="64"/>
      <c r="V17" s="64"/>
      <c r="W17" s="64"/>
      <c r="X17" s="64"/>
      <c r="Y17" s="69"/>
      <c r="Z17" s="64"/>
      <c r="AA17" s="64"/>
    </row>
    <row r="18" spans="2:27" ht="12.75">
      <c r="B18" s="67" t="s">
        <v>209</v>
      </c>
      <c r="C18" s="201">
        <v>-148</v>
      </c>
      <c r="D18" s="201">
        <v>2</v>
      </c>
      <c r="E18" s="201">
        <v>-55</v>
      </c>
      <c r="F18" s="201">
        <v>-56</v>
      </c>
      <c r="G18" s="67">
        <v>-45</v>
      </c>
      <c r="H18" s="67">
        <v>3</v>
      </c>
      <c r="I18" s="67">
        <v>26</v>
      </c>
      <c r="J18" s="67">
        <v>87</v>
      </c>
      <c r="K18" s="67">
        <v>-8</v>
      </c>
      <c r="L18" s="72">
        <v>82</v>
      </c>
      <c r="M18" s="67">
        <v>66</v>
      </c>
      <c r="N18" s="67">
        <v>62</v>
      </c>
      <c r="O18" s="67"/>
      <c r="P18" s="67"/>
      <c r="Q18" s="67"/>
      <c r="R18" s="67"/>
      <c r="S18" s="67"/>
      <c r="T18" s="67"/>
      <c r="U18" s="67"/>
      <c r="V18" s="67"/>
      <c r="W18" s="67"/>
      <c r="X18" s="67"/>
      <c r="Y18" s="67"/>
      <c r="Z18" s="67"/>
      <c r="AA18" s="67"/>
    </row>
    <row r="19" spans="2:27" ht="12.75">
      <c r="B19" s="64"/>
      <c r="C19" s="64"/>
      <c r="D19" s="64"/>
      <c r="E19" s="64"/>
      <c r="F19" s="64"/>
      <c r="G19" s="64"/>
      <c r="H19" s="64"/>
      <c r="I19" s="64"/>
      <c r="J19" s="64"/>
      <c r="K19" s="64"/>
      <c r="L19" s="65"/>
      <c r="M19" s="64"/>
      <c r="N19" s="64"/>
      <c r="O19" s="64"/>
      <c r="P19" s="64"/>
      <c r="Q19" s="64"/>
      <c r="R19" s="64"/>
      <c r="S19" s="64"/>
      <c r="T19" s="64"/>
      <c r="U19" s="64"/>
      <c r="V19" s="64"/>
      <c r="W19" s="64"/>
      <c r="X19" s="64"/>
      <c r="Y19" s="64"/>
      <c r="Z19" s="64"/>
      <c r="AA19" s="67"/>
    </row>
    <row r="20" spans="2:27" ht="12.75">
      <c r="B20" s="61" t="s">
        <v>211</v>
      </c>
      <c r="C20" s="198">
        <v>-21</v>
      </c>
      <c r="D20" s="198">
        <v>-59</v>
      </c>
      <c r="E20" s="198">
        <v>92</v>
      </c>
      <c r="F20" s="198">
        <v>7</v>
      </c>
      <c r="G20" s="61">
        <v>55</v>
      </c>
      <c r="H20" s="61">
        <v>-290</v>
      </c>
      <c r="I20" s="61">
        <v>-205</v>
      </c>
      <c r="J20" s="61">
        <v>-12</v>
      </c>
      <c r="K20" s="61">
        <v>47</v>
      </c>
      <c r="L20" s="62">
        <v>-300</v>
      </c>
      <c r="M20" s="61">
        <v>-182</v>
      </c>
      <c r="N20" s="61">
        <v>-136</v>
      </c>
      <c r="O20" s="61">
        <v>-177</v>
      </c>
      <c r="P20" s="61">
        <v>199</v>
      </c>
      <c r="Q20" s="61">
        <v>190</v>
      </c>
      <c r="R20" s="61">
        <v>17</v>
      </c>
      <c r="S20" s="61">
        <f aca="true" t="shared" si="2" ref="S20:AA20">S21+S22</f>
        <v>10</v>
      </c>
      <c r="T20" s="61">
        <f t="shared" si="2"/>
        <v>131</v>
      </c>
      <c r="U20" s="61">
        <f t="shared" si="2"/>
        <v>43</v>
      </c>
      <c r="V20" s="61">
        <f t="shared" si="2"/>
        <v>125</v>
      </c>
      <c r="W20" s="61">
        <f t="shared" si="2"/>
        <v>-62</v>
      </c>
      <c r="X20" s="61">
        <f t="shared" si="2"/>
        <v>311</v>
      </c>
      <c r="Y20" s="61">
        <f t="shared" si="2"/>
        <v>310</v>
      </c>
      <c r="Z20" s="61">
        <f t="shared" si="2"/>
        <v>290</v>
      </c>
      <c r="AA20" s="73">
        <f t="shared" si="2"/>
        <v>333</v>
      </c>
    </row>
    <row r="21" spans="2:27" ht="12.75">
      <c r="B21" s="64" t="s">
        <v>212</v>
      </c>
      <c r="C21" s="199">
        <v>-1</v>
      </c>
      <c r="D21" s="199">
        <v>48</v>
      </c>
      <c r="E21" s="199">
        <v>-2</v>
      </c>
      <c r="F21" s="199">
        <v>9</v>
      </c>
      <c r="G21" s="64">
        <v>5</v>
      </c>
      <c r="H21" s="64">
        <v>20</v>
      </c>
      <c r="I21" s="64">
        <v>18</v>
      </c>
      <c r="J21" s="64">
        <v>30</v>
      </c>
      <c r="K21" s="64">
        <v>29</v>
      </c>
      <c r="L21" s="65">
        <v>-239</v>
      </c>
      <c r="M21" s="64">
        <v>-142</v>
      </c>
      <c r="N21" s="65">
        <v>-128</v>
      </c>
      <c r="O21" s="65">
        <v>-87</v>
      </c>
      <c r="P21" s="65">
        <v>-63</v>
      </c>
      <c r="Q21" s="64">
        <v>-33</v>
      </c>
      <c r="R21" s="64">
        <v>-7</v>
      </c>
      <c r="S21" s="64">
        <v>-4</v>
      </c>
      <c r="T21" s="64">
        <v>83</v>
      </c>
      <c r="U21" s="64">
        <v>29</v>
      </c>
      <c r="V21" s="64">
        <v>11</v>
      </c>
      <c r="W21" s="64">
        <v>-7</v>
      </c>
      <c r="X21" s="64">
        <v>48</v>
      </c>
      <c r="Y21" s="69">
        <v>44</v>
      </c>
      <c r="Z21" s="65">
        <v>41</v>
      </c>
      <c r="AA21" s="64">
        <v>-42</v>
      </c>
    </row>
    <row r="22" spans="2:27" ht="12.75">
      <c r="B22" s="67" t="s">
        <v>213</v>
      </c>
      <c r="C22" s="201">
        <v>-20</v>
      </c>
      <c r="D22" s="201">
        <v>-107</v>
      </c>
      <c r="E22" s="201">
        <v>94</v>
      </c>
      <c r="F22" s="201">
        <v>-2</v>
      </c>
      <c r="G22" s="67">
        <v>50</v>
      </c>
      <c r="H22" s="67">
        <v>-310</v>
      </c>
      <c r="I22" s="67">
        <v>-223</v>
      </c>
      <c r="J22" s="67">
        <v>-42</v>
      </c>
      <c r="K22" s="67">
        <v>18</v>
      </c>
      <c r="L22" s="68">
        <v>-61</v>
      </c>
      <c r="M22" s="67">
        <v>-40</v>
      </c>
      <c r="N22" s="67">
        <v>-8</v>
      </c>
      <c r="O22" s="67">
        <v>-90</v>
      </c>
      <c r="P22" s="67">
        <v>262</v>
      </c>
      <c r="Q22" s="67">
        <v>223</v>
      </c>
      <c r="R22" s="67">
        <v>24</v>
      </c>
      <c r="S22" s="67">
        <v>14</v>
      </c>
      <c r="T22" s="67">
        <v>48</v>
      </c>
      <c r="U22" s="67">
        <v>14</v>
      </c>
      <c r="V22" s="67">
        <v>114</v>
      </c>
      <c r="W22" s="67">
        <v>-55</v>
      </c>
      <c r="X22" s="67">
        <v>263</v>
      </c>
      <c r="Y22" s="67">
        <v>266</v>
      </c>
      <c r="Z22" s="68">
        <v>249</v>
      </c>
      <c r="AA22" s="67">
        <v>375</v>
      </c>
    </row>
    <row r="23" ht="12.75">
      <c r="L23" s="58"/>
    </row>
    <row r="24" spans="2:27" ht="13.5" thickBot="1">
      <c r="B24" s="74" t="s">
        <v>214</v>
      </c>
      <c r="C24" s="202">
        <v>-69</v>
      </c>
      <c r="D24" s="202">
        <v>-750</v>
      </c>
      <c r="E24" s="202">
        <v>-594</v>
      </c>
      <c r="F24" s="202">
        <v>-541</v>
      </c>
      <c r="G24" s="74">
        <v>-345</v>
      </c>
      <c r="H24" s="74">
        <v>-136</v>
      </c>
      <c r="I24" s="74">
        <v>-81</v>
      </c>
      <c r="J24" s="74">
        <v>177</v>
      </c>
      <c r="K24" s="74">
        <v>107</v>
      </c>
      <c r="L24" s="75">
        <v>-658</v>
      </c>
      <c r="M24" s="74">
        <v>-395</v>
      </c>
      <c r="N24" s="74">
        <v>-235</v>
      </c>
      <c r="O24" s="74">
        <v>-320</v>
      </c>
      <c r="P24" s="74">
        <v>483</v>
      </c>
      <c r="Q24" s="74">
        <v>428</v>
      </c>
      <c r="R24" s="74">
        <v>195</v>
      </c>
      <c r="S24" s="74">
        <f aca="true" t="shared" si="3" ref="S24:AA24">S6+S12+S20</f>
        <v>259</v>
      </c>
      <c r="T24" s="74">
        <f t="shared" si="3"/>
        <v>-19</v>
      </c>
      <c r="U24" s="74">
        <f t="shared" si="3"/>
        <v>9</v>
      </c>
      <c r="V24" s="74">
        <f t="shared" si="3"/>
        <v>130</v>
      </c>
      <c r="W24" s="74">
        <f t="shared" si="3"/>
        <v>-33</v>
      </c>
      <c r="X24" s="74">
        <f t="shared" si="3"/>
        <v>43</v>
      </c>
      <c r="Y24" s="74">
        <f t="shared" si="3"/>
        <v>46</v>
      </c>
      <c r="Z24" s="74">
        <f t="shared" si="3"/>
        <v>57</v>
      </c>
      <c r="AA24" s="74">
        <f t="shared" si="3"/>
        <v>22</v>
      </c>
    </row>
    <row r="25" ht="13.5" thickTop="1">
      <c r="S25" s="76"/>
    </row>
    <row r="26" ht="0" customHeight="1" hidden="1"/>
    <row r="27" ht="0" customHeight="1" hidden="1"/>
    <row r="28" ht="0" customHeight="1" hidden="1"/>
    <row r="29" ht="0" customHeight="1" hidden="1"/>
  </sheetData>
  <sheetProtection/>
  <printOptions/>
  <pageMargins left="0.7086614173228347" right="0.7086614173228347" top="0.7480314960629921" bottom="0.7480314960629921" header="0.31496062992125984" footer="0.31496062992125984"/>
  <pageSetup horizontalDpi="600" verticalDpi="600" orientation="landscape" paperSize="9" scale="64" r:id="rId1"/>
  <colBreaks count="1" manualBreakCount="1">
    <brk id="11" max="26" man="1"/>
  </colBreaks>
</worksheet>
</file>

<file path=xl/worksheets/sheet6.xml><?xml version="1.0" encoding="utf-8"?>
<worksheet xmlns="http://schemas.openxmlformats.org/spreadsheetml/2006/main" xmlns:r="http://schemas.openxmlformats.org/officeDocument/2006/relationships">
  <dimension ref="A2:AG61"/>
  <sheetViews>
    <sheetView tabSelected="1" view="pageBreakPreview" zoomScale="80" zoomScaleNormal="90" zoomScaleSheetLayoutView="80" zoomScalePageLayoutView="0" workbookViewId="0" topLeftCell="A1">
      <selection activeCell="B12" sqref="B12"/>
    </sheetView>
  </sheetViews>
  <sheetFormatPr defaultColWidth="9.140625" defaultRowHeight="12.75"/>
  <cols>
    <col min="1" max="1" width="52.28125" style="12" customWidth="1"/>
    <col min="2" max="2" width="9.140625" style="12" customWidth="1"/>
    <col min="3" max="3" width="9.140625" style="55" customWidth="1"/>
    <col min="4" max="7" width="9.140625" style="12" customWidth="1"/>
    <col min="8" max="8" width="9.140625" style="55" customWidth="1"/>
    <col min="9" max="12" width="9.140625" style="12" customWidth="1"/>
    <col min="13" max="13" width="9.140625" style="55" customWidth="1"/>
    <col min="14" max="17" width="9.140625" style="12" customWidth="1"/>
    <col min="18" max="18" width="9.140625" style="55" customWidth="1"/>
    <col min="19" max="16384" width="9.140625" style="12" customWidth="1"/>
  </cols>
  <sheetData>
    <row r="2" spans="1:22" ht="12.75">
      <c r="A2" s="165" t="s">
        <v>215</v>
      </c>
      <c r="B2" s="165"/>
      <c r="C2" s="165"/>
      <c r="D2" s="165"/>
      <c r="E2" s="165"/>
      <c r="F2" s="165"/>
      <c r="G2" s="165"/>
      <c r="H2" s="165"/>
      <c r="I2" s="165"/>
      <c r="J2" s="165"/>
      <c r="K2" s="165"/>
      <c r="L2" s="165"/>
      <c r="M2" s="165" t="s">
        <v>242</v>
      </c>
      <c r="N2" s="165"/>
      <c r="O2" s="165"/>
      <c r="P2" s="165"/>
      <c r="Q2" s="165"/>
      <c r="R2" s="165"/>
      <c r="S2" s="165"/>
      <c r="T2" s="165"/>
      <c r="U2" s="165"/>
      <c r="V2" s="165"/>
    </row>
    <row r="3" spans="1:22" ht="12.75">
      <c r="A3" s="216"/>
      <c r="B3" s="22" t="s">
        <v>255</v>
      </c>
      <c r="C3" s="22" t="s">
        <v>38</v>
      </c>
      <c r="D3" s="22" t="s">
        <v>39</v>
      </c>
      <c r="E3" s="22" t="s">
        <v>40</v>
      </c>
      <c r="F3" s="22" t="s">
        <v>36</v>
      </c>
      <c r="G3" s="22" t="s">
        <v>35</v>
      </c>
      <c r="H3" s="22" t="s">
        <v>33</v>
      </c>
      <c r="I3" s="22" t="s">
        <v>32</v>
      </c>
      <c r="J3" s="22" t="s">
        <v>30</v>
      </c>
      <c r="K3" s="22" t="s">
        <v>27</v>
      </c>
      <c r="L3" s="22" t="s">
        <v>28</v>
      </c>
      <c r="M3" s="22" t="s">
        <v>20</v>
      </c>
      <c r="N3" s="22" t="s">
        <v>16</v>
      </c>
      <c r="O3" s="22" t="s">
        <v>21</v>
      </c>
      <c r="P3" s="22" t="s">
        <v>22</v>
      </c>
      <c r="Q3" s="22" t="s">
        <v>13</v>
      </c>
      <c r="R3" s="22" t="s">
        <v>23</v>
      </c>
      <c r="S3" s="22" t="s">
        <v>17</v>
      </c>
      <c r="T3" s="22" t="s">
        <v>24</v>
      </c>
      <c r="U3" s="22" t="s">
        <v>25</v>
      </c>
      <c r="V3" s="22" t="s">
        <v>9</v>
      </c>
    </row>
    <row r="4" spans="1:33" ht="12.75">
      <c r="A4" s="217" t="s">
        <v>216</v>
      </c>
      <c r="B4" s="1">
        <v>499.3</v>
      </c>
      <c r="C4" s="171">
        <v>1876</v>
      </c>
      <c r="D4" s="1">
        <v>440.4</v>
      </c>
      <c r="E4" s="1">
        <v>475.2</v>
      </c>
      <c r="F4" s="1">
        <v>481.9</v>
      </c>
      <c r="G4" s="1">
        <v>478.5</v>
      </c>
      <c r="H4" s="171">
        <v>1890.49</v>
      </c>
      <c r="I4" s="1">
        <v>483.1</v>
      </c>
      <c r="J4" s="1">
        <v>481.19</v>
      </c>
      <c r="K4" s="1">
        <v>483.5</v>
      </c>
      <c r="L4" s="1">
        <v>442.7</v>
      </c>
      <c r="M4" s="171">
        <v>1607.5000000000002</v>
      </c>
      <c r="N4" s="1">
        <v>403.2</v>
      </c>
      <c r="O4" s="1">
        <v>396.5</v>
      </c>
      <c r="P4" s="1">
        <v>400.6</v>
      </c>
      <c r="Q4" s="1">
        <v>407.2</v>
      </c>
      <c r="R4" s="171">
        <v>1616.4</v>
      </c>
      <c r="S4" s="1">
        <v>409.1</v>
      </c>
      <c r="T4" s="1">
        <v>400.3</v>
      </c>
      <c r="U4" s="1">
        <v>400.9</v>
      </c>
      <c r="V4" s="1">
        <v>406.1</v>
      </c>
      <c r="X4" s="17"/>
      <c r="Y4" s="17"/>
      <c r="Z4" s="17"/>
      <c r="AA4" s="17"/>
      <c r="AB4" s="17"/>
      <c r="AC4" s="17"/>
      <c r="AD4" s="17"/>
      <c r="AE4" s="17"/>
      <c r="AF4" s="17"/>
      <c r="AG4" s="17"/>
    </row>
    <row r="5" spans="1:33" ht="12.75">
      <c r="A5" s="224" t="s">
        <v>237</v>
      </c>
      <c r="B5" s="168">
        <v>367.2</v>
      </c>
      <c r="C5" s="226">
        <v>1457.4</v>
      </c>
      <c r="D5" s="168">
        <v>367.6</v>
      </c>
      <c r="E5" s="168">
        <v>361.4</v>
      </c>
      <c r="F5" s="168">
        <v>361.6</v>
      </c>
      <c r="G5" s="168">
        <v>366.8</v>
      </c>
      <c r="H5" s="226">
        <v>1550.49</v>
      </c>
      <c r="I5" s="168">
        <v>383.8</v>
      </c>
      <c r="J5" s="169">
        <v>386.80343724782176</v>
      </c>
      <c r="K5" s="169">
        <v>387.2059831174458</v>
      </c>
      <c r="L5" s="168">
        <v>392.69223192391553</v>
      </c>
      <c r="M5" s="226">
        <v>1607.5000000000002</v>
      </c>
      <c r="N5" s="168">
        <v>403.2</v>
      </c>
      <c r="O5" s="168">
        <v>396.5</v>
      </c>
      <c r="P5" s="168">
        <v>400.6</v>
      </c>
      <c r="Q5" s="168">
        <v>407.2</v>
      </c>
      <c r="R5" s="226">
        <v>1616.4</v>
      </c>
      <c r="S5" s="168">
        <v>409.1</v>
      </c>
      <c r="T5" s="168">
        <v>400.3</v>
      </c>
      <c r="U5" s="168">
        <v>400.9</v>
      </c>
      <c r="V5" s="168">
        <v>406.1</v>
      </c>
      <c r="X5" s="17"/>
      <c r="Y5" s="17"/>
      <c r="Z5" s="17"/>
      <c r="AA5" s="17"/>
      <c r="AB5" s="17"/>
      <c r="AC5" s="17"/>
      <c r="AD5" s="17"/>
      <c r="AE5" s="17"/>
      <c r="AF5" s="17"/>
      <c r="AG5" s="17"/>
    </row>
    <row r="6" spans="1:33" ht="12.75">
      <c r="A6" s="224" t="s">
        <v>236</v>
      </c>
      <c r="B6" s="168">
        <v>132.1</v>
      </c>
      <c r="C6" s="227">
        <v>418.6</v>
      </c>
      <c r="D6" s="168">
        <v>72.8</v>
      </c>
      <c r="E6" s="168">
        <v>113.8</v>
      </c>
      <c r="F6" s="168">
        <v>120.30000000000001</v>
      </c>
      <c r="G6" s="168">
        <v>111.69999999999999</v>
      </c>
      <c r="H6" s="227">
        <v>340</v>
      </c>
      <c r="I6" s="168">
        <v>99.30000000000001</v>
      </c>
      <c r="J6" s="168">
        <v>94.38656275217824</v>
      </c>
      <c r="K6" s="168">
        <v>96.29401688255422</v>
      </c>
      <c r="L6" s="168">
        <v>50.00776807608446</v>
      </c>
      <c r="M6" s="227">
        <v>0</v>
      </c>
      <c r="N6" s="168">
        <v>0</v>
      </c>
      <c r="O6" s="168">
        <v>0</v>
      </c>
      <c r="P6" s="168">
        <v>0</v>
      </c>
      <c r="Q6" s="168">
        <v>0</v>
      </c>
      <c r="R6" s="227">
        <v>0</v>
      </c>
      <c r="S6" s="168">
        <v>0</v>
      </c>
      <c r="T6" s="168">
        <v>0</v>
      </c>
      <c r="U6" s="168">
        <v>0</v>
      </c>
      <c r="V6" s="168">
        <v>0</v>
      </c>
      <c r="X6" s="17"/>
      <c r="Y6" s="17"/>
      <c r="Z6" s="17"/>
      <c r="AA6" s="17"/>
      <c r="AB6" s="17"/>
      <c r="AC6" s="17"/>
      <c r="AD6" s="17"/>
      <c r="AE6" s="17"/>
      <c r="AF6" s="17"/>
      <c r="AG6" s="17"/>
    </row>
    <row r="7" spans="1:33" ht="12.75">
      <c r="A7" s="217" t="s">
        <v>217</v>
      </c>
      <c r="B7" s="166">
        <v>684.1</v>
      </c>
      <c r="C7" s="171">
        <v>2627.2</v>
      </c>
      <c r="D7" s="166">
        <v>691.5</v>
      </c>
      <c r="E7" s="166">
        <v>581.6</v>
      </c>
      <c r="F7" s="166">
        <v>650.4</v>
      </c>
      <c r="G7" s="166">
        <v>703.7</v>
      </c>
      <c r="H7" s="171">
        <v>2691.8</v>
      </c>
      <c r="I7" s="166">
        <v>736.8</v>
      </c>
      <c r="J7" s="1">
        <v>618.6</v>
      </c>
      <c r="K7" s="1">
        <v>603.9</v>
      </c>
      <c r="L7" s="1">
        <v>732.5</v>
      </c>
      <c r="M7" s="171">
        <v>2709.7</v>
      </c>
      <c r="N7" s="1">
        <v>706.2</v>
      </c>
      <c r="O7" s="1">
        <v>647.9</v>
      </c>
      <c r="P7" s="1">
        <v>625.1</v>
      </c>
      <c r="Q7" s="1">
        <v>730.5</v>
      </c>
      <c r="R7" s="171">
        <v>2713.1</v>
      </c>
      <c r="S7" s="1">
        <v>725.4</v>
      </c>
      <c r="T7" s="1">
        <v>668.7</v>
      </c>
      <c r="U7" s="1">
        <v>594.6</v>
      </c>
      <c r="V7" s="1">
        <v>724.4</v>
      </c>
      <c r="X7" s="17"/>
      <c r="Y7" s="17"/>
      <c r="Z7" s="17"/>
      <c r="AA7" s="17"/>
      <c r="AB7" s="17"/>
      <c r="AC7" s="17"/>
      <c r="AD7" s="17"/>
      <c r="AE7" s="17"/>
      <c r="AF7" s="17"/>
      <c r="AG7" s="17"/>
    </row>
    <row r="8" spans="1:33" ht="12.75">
      <c r="A8" s="224" t="s">
        <v>237</v>
      </c>
      <c r="B8" s="168">
        <v>670.7</v>
      </c>
      <c r="C8" s="227">
        <v>2569.2</v>
      </c>
      <c r="D8" s="168">
        <v>677.2</v>
      </c>
      <c r="E8" s="168">
        <v>566.9</v>
      </c>
      <c r="F8" s="168">
        <v>635.9</v>
      </c>
      <c r="G8" s="168">
        <v>689.5</v>
      </c>
      <c r="H8" s="227">
        <v>2666.9</v>
      </c>
      <c r="I8" s="168">
        <v>721.8</v>
      </c>
      <c r="J8" s="168">
        <v>608.7</v>
      </c>
      <c r="K8" s="168">
        <v>603.9</v>
      </c>
      <c r="L8" s="168">
        <v>732.5</v>
      </c>
      <c r="M8" s="227">
        <v>2709.7</v>
      </c>
      <c r="N8" s="168">
        <v>706.2</v>
      </c>
      <c r="O8" s="168">
        <v>647.9</v>
      </c>
      <c r="P8" s="168">
        <v>625.1</v>
      </c>
      <c r="Q8" s="168">
        <v>730.5</v>
      </c>
      <c r="R8" s="227">
        <v>2713.1</v>
      </c>
      <c r="S8" s="168">
        <v>725.4</v>
      </c>
      <c r="T8" s="168">
        <v>668.7</v>
      </c>
      <c r="U8" s="168">
        <v>594.6</v>
      </c>
      <c r="V8" s="168">
        <v>724.4</v>
      </c>
      <c r="X8" s="17"/>
      <c r="Y8" s="17"/>
      <c r="Z8" s="17"/>
      <c r="AA8" s="17"/>
      <c r="AB8" s="17"/>
      <c r="AC8" s="17"/>
      <c r="AD8" s="17"/>
      <c r="AE8" s="17"/>
      <c r="AF8" s="17"/>
      <c r="AG8" s="17"/>
    </row>
    <row r="9" spans="1:33" ht="12.75">
      <c r="A9" s="224" t="s">
        <v>239</v>
      </c>
      <c r="B9" s="168">
        <v>13.4</v>
      </c>
      <c r="C9" s="227">
        <v>58</v>
      </c>
      <c r="D9" s="168">
        <v>14.3</v>
      </c>
      <c r="E9" s="168">
        <v>14.7</v>
      </c>
      <c r="F9" s="168">
        <v>14.5</v>
      </c>
      <c r="G9" s="168">
        <v>14.2</v>
      </c>
      <c r="H9" s="227">
        <v>24.9</v>
      </c>
      <c r="I9" s="168">
        <v>15</v>
      </c>
      <c r="J9" s="168">
        <v>9.9</v>
      </c>
      <c r="K9" s="168">
        <v>0</v>
      </c>
      <c r="L9" s="168">
        <v>0</v>
      </c>
      <c r="M9" s="227">
        <v>0</v>
      </c>
      <c r="N9" s="168">
        <v>0</v>
      </c>
      <c r="O9" s="168">
        <v>0</v>
      </c>
      <c r="P9" s="168">
        <v>0</v>
      </c>
      <c r="Q9" s="168">
        <v>0</v>
      </c>
      <c r="R9" s="227">
        <v>0</v>
      </c>
      <c r="S9" s="168">
        <v>0</v>
      </c>
      <c r="T9" s="168">
        <v>0</v>
      </c>
      <c r="U9" s="168">
        <v>0</v>
      </c>
      <c r="V9" s="168">
        <v>0</v>
      </c>
      <c r="X9" s="17"/>
      <c r="Y9" s="17"/>
      <c r="Z9" s="17"/>
      <c r="AA9" s="17"/>
      <c r="AB9" s="17"/>
      <c r="AC9" s="17"/>
      <c r="AD9" s="17"/>
      <c r="AE9" s="17"/>
      <c r="AF9" s="17"/>
      <c r="AG9" s="17"/>
    </row>
    <row r="10" spans="1:22" ht="12.75">
      <c r="A10" s="219" t="s">
        <v>218</v>
      </c>
      <c r="B10" s="3">
        <v>1183.4</v>
      </c>
      <c r="C10" s="171">
        <v>4503.1</v>
      </c>
      <c r="D10" s="3">
        <v>1131.8</v>
      </c>
      <c r="E10" s="3">
        <v>1056.8</v>
      </c>
      <c r="F10" s="3">
        <v>1132.3</v>
      </c>
      <c r="G10" s="3">
        <v>1182.2</v>
      </c>
      <c r="H10" s="171">
        <v>4582.29</v>
      </c>
      <c r="I10" s="3">
        <v>1219.9</v>
      </c>
      <c r="J10" s="3">
        <v>1099.79</v>
      </c>
      <c r="K10" s="3">
        <v>1087.4</v>
      </c>
      <c r="L10" s="3">
        <v>1175.2</v>
      </c>
      <c r="M10" s="171">
        <v>4317.2</v>
      </c>
      <c r="N10" s="3">
        <v>1109.4</v>
      </c>
      <c r="O10" s="3">
        <v>1044.4</v>
      </c>
      <c r="P10" s="3">
        <v>1025.7</v>
      </c>
      <c r="Q10" s="3">
        <v>1137.7</v>
      </c>
      <c r="R10" s="171">
        <v>4329.5</v>
      </c>
      <c r="S10" s="3">
        <v>1134.5</v>
      </c>
      <c r="T10" s="3">
        <v>1069</v>
      </c>
      <c r="U10" s="3">
        <v>995.5</v>
      </c>
      <c r="V10" s="3">
        <v>1130.5</v>
      </c>
    </row>
    <row r="11" spans="1:22" ht="12.75">
      <c r="A11" s="219" t="s">
        <v>240</v>
      </c>
      <c r="B11" s="166">
        <v>82.9280413043478</v>
      </c>
      <c r="C11" s="228">
        <v>79.53831698630137</v>
      </c>
      <c r="D11" s="166">
        <v>79.3121152173913</v>
      </c>
      <c r="E11" s="166">
        <v>74.05640869565217</v>
      </c>
      <c r="F11" s="166">
        <v>80.2191</v>
      </c>
      <c r="G11" s="166">
        <v>84.68492666666667</v>
      </c>
      <c r="H11" s="228">
        <v>80.9370510410959</v>
      </c>
      <c r="I11" s="166">
        <v>85.48581847826087</v>
      </c>
      <c r="J11" s="166">
        <v>77.06897967391305</v>
      </c>
      <c r="K11" s="166">
        <v>77.03810769230769</v>
      </c>
      <c r="L11" s="166">
        <v>84.18349333333333</v>
      </c>
      <c r="M11" s="228">
        <v>76.25476273972605</v>
      </c>
      <c r="N11" s="166">
        <v>77.74241086956523</v>
      </c>
      <c r="O11" s="166">
        <v>73.1874652173913</v>
      </c>
      <c r="P11" s="166">
        <v>72.66690000000001</v>
      </c>
      <c r="Q11" s="166">
        <v>80.60166923076923</v>
      </c>
      <c r="R11" s="228">
        <v>76.47201780821918</v>
      </c>
      <c r="S11" s="166">
        <v>79.50132065217392</v>
      </c>
      <c r="T11" s="166">
        <v>74.91133695652174</v>
      </c>
      <c r="U11" s="166">
        <v>70.52734615384615</v>
      </c>
      <c r="V11" s="166">
        <v>80.98148333333333</v>
      </c>
    </row>
    <row r="12" spans="1:22" ht="12.75">
      <c r="A12" s="184"/>
      <c r="C12" s="56"/>
      <c r="F12" s="18"/>
      <c r="G12" s="18"/>
      <c r="H12" s="56"/>
      <c r="I12" s="18"/>
      <c r="J12" s="18"/>
      <c r="K12" s="18"/>
      <c r="L12" s="18"/>
      <c r="M12" s="56"/>
      <c r="N12" s="18"/>
      <c r="O12" s="18"/>
      <c r="P12" s="18"/>
      <c r="Q12" s="18"/>
      <c r="R12" s="56"/>
      <c r="S12" s="18"/>
      <c r="T12" s="18"/>
      <c r="U12" s="18"/>
      <c r="V12" s="18"/>
    </row>
    <row r="13" spans="1:22" ht="12.75">
      <c r="A13" s="184"/>
      <c r="B13" s="18"/>
      <c r="C13" s="56"/>
      <c r="D13" s="18"/>
      <c r="E13" s="18"/>
      <c r="F13" s="18"/>
      <c r="G13" s="18"/>
      <c r="H13" s="56"/>
      <c r="I13" s="18"/>
      <c r="J13" s="18"/>
      <c r="K13" s="18"/>
      <c r="L13" s="18"/>
      <c r="M13" s="56"/>
      <c r="N13" s="18"/>
      <c r="O13" s="18"/>
      <c r="P13" s="18"/>
      <c r="Q13" s="18"/>
      <c r="R13" s="56"/>
      <c r="S13" s="18"/>
      <c r="T13" s="18"/>
      <c r="U13" s="18"/>
      <c r="V13" s="18"/>
    </row>
    <row r="14" spans="1:22" ht="12.75">
      <c r="A14" s="165" t="s">
        <v>219</v>
      </c>
      <c r="B14" s="165"/>
      <c r="C14" s="165"/>
      <c r="D14" s="165"/>
      <c r="E14" s="165"/>
      <c r="F14" s="165"/>
      <c r="G14" s="165"/>
      <c r="H14" s="165"/>
      <c r="I14" s="165"/>
      <c r="J14" s="165"/>
      <c r="K14" s="165"/>
      <c r="L14" s="165"/>
      <c r="M14" s="165" t="s">
        <v>242</v>
      </c>
      <c r="N14" s="165"/>
      <c r="O14" s="165"/>
      <c r="P14" s="165"/>
      <c r="Q14" s="165"/>
      <c r="R14" s="165"/>
      <c r="S14" s="165"/>
      <c r="T14" s="165"/>
      <c r="U14" s="165"/>
      <c r="V14" s="165"/>
    </row>
    <row r="15" spans="1:22" ht="12.75">
      <c r="A15" s="216"/>
      <c r="B15" s="22" t="s">
        <v>255</v>
      </c>
      <c r="C15" s="22" t="s">
        <v>38</v>
      </c>
      <c r="D15" s="22" t="s">
        <v>39</v>
      </c>
      <c r="E15" s="22" t="s">
        <v>40</v>
      </c>
      <c r="F15" s="22" t="s">
        <v>36</v>
      </c>
      <c r="G15" s="22" t="s">
        <v>35</v>
      </c>
      <c r="H15" s="22" t="s">
        <v>33</v>
      </c>
      <c r="I15" s="22" t="s">
        <v>32</v>
      </c>
      <c r="J15" s="22" t="s">
        <v>30</v>
      </c>
      <c r="K15" s="22" t="s">
        <v>27</v>
      </c>
      <c r="L15" s="22" t="s">
        <v>28</v>
      </c>
      <c r="M15" s="22" t="s">
        <v>20</v>
      </c>
      <c r="N15" s="22" t="s">
        <v>16</v>
      </c>
      <c r="O15" s="22" t="s">
        <v>21</v>
      </c>
      <c r="P15" s="22" t="s">
        <v>22</v>
      </c>
      <c r="Q15" s="22" t="s">
        <v>13</v>
      </c>
      <c r="R15" s="22" t="s">
        <v>23</v>
      </c>
      <c r="S15" s="22" t="s">
        <v>17</v>
      </c>
      <c r="T15" s="22" t="s">
        <v>24</v>
      </c>
      <c r="U15" s="22" t="s">
        <v>25</v>
      </c>
      <c r="V15" s="22" t="s">
        <v>9</v>
      </c>
    </row>
    <row r="16" spans="1:31" ht="12.75">
      <c r="A16" s="217" t="s">
        <v>216</v>
      </c>
      <c r="B16" s="1">
        <v>7286.5</v>
      </c>
      <c r="C16" s="171">
        <v>17260.66123809</v>
      </c>
      <c r="D16" s="1">
        <v>6372.56162880229</v>
      </c>
      <c r="E16" s="1">
        <v>3284.311296985079</v>
      </c>
      <c r="F16" s="1">
        <v>3078.1956929935404</v>
      </c>
      <c r="G16" s="1">
        <v>4525.592619309091</v>
      </c>
      <c r="H16" s="171">
        <v>15005.619383602188</v>
      </c>
      <c r="I16" s="1">
        <v>4132</v>
      </c>
      <c r="J16" s="1">
        <v>2731.41938360219</v>
      </c>
      <c r="K16" s="1">
        <v>2964.5</v>
      </c>
      <c r="L16" s="166">
        <v>5177.7</v>
      </c>
      <c r="M16" s="171">
        <v>13756.397486999998</v>
      </c>
      <c r="N16" s="1">
        <v>4070.1</v>
      </c>
      <c r="O16" s="1">
        <v>2315.2</v>
      </c>
      <c r="P16" s="166">
        <v>2698.1973209999996</v>
      </c>
      <c r="Q16" s="166">
        <v>4672.900166</v>
      </c>
      <c r="R16" s="171">
        <v>13166.8</v>
      </c>
      <c r="S16" s="1">
        <v>3871.4</v>
      </c>
      <c r="T16" s="1">
        <v>2320.7</v>
      </c>
      <c r="U16" s="1">
        <v>2588.5</v>
      </c>
      <c r="V16" s="1">
        <v>4386.2</v>
      </c>
      <c r="X16" s="17"/>
      <c r="Y16" s="17"/>
      <c r="Z16" s="17"/>
      <c r="AA16" s="17"/>
      <c r="AB16" s="17"/>
      <c r="AC16" s="17"/>
      <c r="AD16" s="17"/>
      <c r="AE16" s="17"/>
    </row>
    <row r="17" spans="1:33" ht="12.75">
      <c r="A17" s="224" t="s">
        <v>238</v>
      </c>
      <c r="B17" s="168">
        <v>538.6</v>
      </c>
      <c r="C17" s="172">
        <v>1759.5117999999998</v>
      </c>
      <c r="D17" s="168">
        <v>488.073910292288</v>
      </c>
      <c r="E17" s="168">
        <v>362.69867140508063</v>
      </c>
      <c r="F17" s="168">
        <v>444.07155099354065</v>
      </c>
      <c r="G17" s="168">
        <v>464.6676673090907</v>
      </c>
      <c r="H17" s="172">
        <v>1382.8220000000001</v>
      </c>
      <c r="I17" s="168">
        <v>356</v>
      </c>
      <c r="J17" s="169">
        <v>306.1939999999999</v>
      </c>
      <c r="K17" s="169">
        <v>271.4120000000001</v>
      </c>
      <c r="L17" s="168">
        <v>449.216</v>
      </c>
      <c r="M17" s="172">
        <v>323.68673</v>
      </c>
      <c r="N17" s="168">
        <v>210.98579000000007</v>
      </c>
      <c r="O17" s="168">
        <v>39.74300000000001</v>
      </c>
      <c r="P17" s="168">
        <v>24.05794</v>
      </c>
      <c r="Q17" s="168">
        <v>48.9</v>
      </c>
      <c r="R17" s="172">
        <v>0</v>
      </c>
      <c r="S17" s="168">
        <v>0</v>
      </c>
      <c r="T17" s="168">
        <v>0</v>
      </c>
      <c r="U17" s="168">
        <v>0</v>
      </c>
      <c r="V17" s="168">
        <v>0</v>
      </c>
      <c r="X17" s="17"/>
      <c r="Y17" s="17"/>
      <c r="Z17" s="17"/>
      <c r="AA17" s="17"/>
      <c r="AB17" s="17"/>
      <c r="AC17" s="17"/>
      <c r="AD17" s="17"/>
      <c r="AE17" s="17"/>
      <c r="AF17" s="17"/>
      <c r="AG17" s="17"/>
    </row>
    <row r="18" spans="1:31" ht="12.75">
      <c r="A18" s="217" t="s">
        <v>217</v>
      </c>
      <c r="B18" s="1">
        <v>401</v>
      </c>
      <c r="C18" s="171">
        <v>1341.8148485180259</v>
      </c>
      <c r="D18" s="1">
        <v>424.47306416711456</v>
      </c>
      <c r="E18" s="1">
        <v>271.5841276587919</v>
      </c>
      <c r="F18" s="1">
        <v>271.1980411861507</v>
      </c>
      <c r="G18" s="1">
        <v>374.55961550596874</v>
      </c>
      <c r="H18" s="171">
        <v>1202.4476870957212</v>
      </c>
      <c r="I18" s="1">
        <v>350.57564343850925</v>
      </c>
      <c r="J18" s="1">
        <v>220.072043657212</v>
      </c>
      <c r="K18" s="1">
        <v>245.3</v>
      </c>
      <c r="L18" s="166">
        <v>386.5</v>
      </c>
      <c r="M18" s="171">
        <v>1156.1197759765416</v>
      </c>
      <c r="N18" s="1">
        <v>335.5</v>
      </c>
      <c r="O18" s="1">
        <v>215.9</v>
      </c>
      <c r="P18" s="166">
        <v>232.66412984792794</v>
      </c>
      <c r="Q18" s="166">
        <v>372.0556461286137</v>
      </c>
      <c r="R18" s="171">
        <v>1110.6</v>
      </c>
      <c r="S18" s="1">
        <v>326.1</v>
      </c>
      <c r="T18" s="1">
        <v>210.5</v>
      </c>
      <c r="U18" s="1">
        <v>206.9</v>
      </c>
      <c r="V18" s="1">
        <v>367.1</v>
      </c>
      <c r="X18" s="17"/>
      <c r="Y18" s="17"/>
      <c r="Z18" s="17"/>
      <c r="AA18" s="17"/>
      <c r="AB18" s="17"/>
      <c r="AC18" s="17"/>
      <c r="AD18" s="17"/>
      <c r="AE18" s="17"/>
    </row>
    <row r="19" spans="1:22" ht="12.75">
      <c r="A19" s="219" t="s">
        <v>218</v>
      </c>
      <c r="B19" s="3">
        <v>7687.5</v>
      </c>
      <c r="C19" s="171">
        <v>18602.476086608025</v>
      </c>
      <c r="D19" s="3">
        <v>6797.034692969405</v>
      </c>
      <c r="E19" s="3">
        <v>3555.8954246438707</v>
      </c>
      <c r="F19" s="3">
        <v>3349.393734179691</v>
      </c>
      <c r="G19" s="3">
        <v>4900.152234815059</v>
      </c>
      <c r="H19" s="171">
        <v>16208.067070697909</v>
      </c>
      <c r="I19" s="3">
        <v>4482.575643438509</v>
      </c>
      <c r="J19" s="3">
        <v>2951.491427259402</v>
      </c>
      <c r="K19" s="3">
        <v>3209.8</v>
      </c>
      <c r="L19" s="3">
        <v>5564.2</v>
      </c>
      <c r="M19" s="171">
        <v>14912.51726297654</v>
      </c>
      <c r="N19" s="3">
        <v>4405.6</v>
      </c>
      <c r="O19" s="3">
        <v>2531.1</v>
      </c>
      <c r="P19" s="3">
        <v>2930.8614508479277</v>
      </c>
      <c r="Q19" s="3">
        <v>5044.955812128614</v>
      </c>
      <c r="R19" s="171">
        <v>14277.4</v>
      </c>
      <c r="S19" s="3">
        <v>4197.5</v>
      </c>
      <c r="T19" s="3">
        <v>2531.2</v>
      </c>
      <c r="U19" s="3">
        <v>2795.4</v>
      </c>
      <c r="V19" s="3">
        <v>4753.3</v>
      </c>
    </row>
    <row r="20" spans="1:22" ht="12.75">
      <c r="A20" s="219"/>
      <c r="B20" s="3"/>
      <c r="C20" s="2"/>
      <c r="D20" s="3"/>
      <c r="E20" s="3"/>
      <c r="F20" s="3"/>
      <c r="G20" s="3"/>
      <c r="H20" s="2"/>
      <c r="I20" s="3"/>
      <c r="J20" s="3"/>
      <c r="K20" s="3"/>
      <c r="L20" s="3"/>
      <c r="M20" s="2"/>
      <c r="N20" s="3"/>
      <c r="O20" s="3"/>
      <c r="P20" s="3"/>
      <c r="Q20" s="3"/>
      <c r="R20" s="2"/>
      <c r="S20" s="3"/>
      <c r="T20" s="3"/>
      <c r="U20" s="3"/>
      <c r="V20" s="3"/>
    </row>
    <row r="21" spans="1:22" ht="12.75">
      <c r="A21" s="184"/>
      <c r="B21" s="18"/>
      <c r="C21" s="56"/>
      <c r="D21" s="18"/>
      <c r="E21" s="18"/>
      <c r="F21" s="18"/>
      <c r="G21" s="18"/>
      <c r="H21" s="56"/>
      <c r="I21" s="18"/>
      <c r="J21" s="18"/>
      <c r="K21" s="18"/>
      <c r="L21" s="18"/>
      <c r="M21" s="56"/>
      <c r="N21" s="18"/>
      <c r="O21" s="18"/>
      <c r="P21" s="18"/>
      <c r="Q21" s="18"/>
      <c r="R21" s="56"/>
      <c r="S21" s="18"/>
      <c r="T21" s="18"/>
      <c r="U21" s="18"/>
      <c r="V21" s="18"/>
    </row>
    <row r="22" spans="1:22" ht="12.75">
      <c r="A22" s="225" t="s">
        <v>220</v>
      </c>
      <c r="B22" s="165"/>
      <c r="C22" s="165"/>
      <c r="D22" s="165"/>
      <c r="E22" s="165"/>
      <c r="F22" s="165"/>
      <c r="G22" s="165"/>
      <c r="H22" s="165"/>
      <c r="I22" s="165"/>
      <c r="J22" s="165"/>
      <c r="K22" s="165"/>
      <c r="L22" s="165"/>
      <c r="M22" s="165" t="s">
        <v>242</v>
      </c>
      <c r="N22" s="165"/>
      <c r="O22" s="165"/>
      <c r="P22" s="165"/>
      <c r="Q22" s="165"/>
      <c r="R22" s="165"/>
      <c r="S22" s="165"/>
      <c r="T22" s="165"/>
      <c r="U22" s="165"/>
      <c r="V22" s="165"/>
    </row>
    <row r="23" spans="1:22" ht="12.75">
      <c r="A23" s="216"/>
      <c r="B23" s="22" t="s">
        <v>255</v>
      </c>
      <c r="C23" s="22" t="s">
        <v>38</v>
      </c>
      <c r="D23" s="22" t="s">
        <v>39</v>
      </c>
      <c r="E23" s="22" t="s">
        <v>40</v>
      </c>
      <c r="F23" s="22" t="s">
        <v>36</v>
      </c>
      <c r="G23" s="22" t="s">
        <v>35</v>
      </c>
      <c r="H23" s="22" t="s">
        <v>33</v>
      </c>
      <c r="I23" s="22" t="s">
        <v>32</v>
      </c>
      <c r="J23" s="22" t="s">
        <v>30</v>
      </c>
      <c r="K23" s="22" t="s">
        <v>27</v>
      </c>
      <c r="L23" s="22" t="s">
        <v>28</v>
      </c>
      <c r="M23" s="22" t="s">
        <v>20</v>
      </c>
      <c r="N23" s="22" t="s">
        <v>16</v>
      </c>
      <c r="O23" s="22" t="s">
        <v>21</v>
      </c>
      <c r="P23" s="22" t="s">
        <v>22</v>
      </c>
      <c r="Q23" s="22" t="s">
        <v>13</v>
      </c>
      <c r="R23" s="22" t="s">
        <v>23</v>
      </c>
      <c r="S23" s="22" t="s">
        <v>17</v>
      </c>
      <c r="T23" s="22" t="s">
        <v>24</v>
      </c>
      <c r="U23" s="22" t="s">
        <v>25</v>
      </c>
      <c r="V23" s="22" t="s">
        <v>9</v>
      </c>
    </row>
    <row r="24" spans="1:31" s="15" customFormat="1" ht="12.75">
      <c r="A24" s="216" t="s">
        <v>221</v>
      </c>
      <c r="B24" s="1">
        <v>198.7530196864747</v>
      </c>
      <c r="C24" s="171">
        <v>750.4136460879356</v>
      </c>
      <c r="D24" s="1">
        <v>197.96962519794835</v>
      </c>
      <c r="E24" s="1">
        <v>162.7953243636536</v>
      </c>
      <c r="F24" s="1">
        <v>165.95668248984924</v>
      </c>
      <c r="G24" s="1">
        <v>223.69201403648452</v>
      </c>
      <c r="H24" s="171">
        <v>723.8</v>
      </c>
      <c r="I24" s="1">
        <v>200.7</v>
      </c>
      <c r="J24" s="1">
        <v>154.2</v>
      </c>
      <c r="K24" s="1">
        <v>153</v>
      </c>
      <c r="L24" s="1">
        <v>215.9</v>
      </c>
      <c r="M24" s="171">
        <v>723.4</v>
      </c>
      <c r="N24" s="1">
        <v>201.3</v>
      </c>
      <c r="O24" s="1">
        <v>156.7</v>
      </c>
      <c r="P24" s="1">
        <v>154.8</v>
      </c>
      <c r="Q24" s="1">
        <v>210.6</v>
      </c>
      <c r="R24" s="171">
        <v>681.9</v>
      </c>
      <c r="S24" s="1">
        <v>200</v>
      </c>
      <c r="T24" s="1">
        <v>149.7</v>
      </c>
      <c r="U24" s="1">
        <v>132.2</v>
      </c>
      <c r="V24" s="1">
        <v>200</v>
      </c>
      <c r="X24" s="17"/>
      <c r="Y24" s="17"/>
      <c r="Z24" s="17"/>
      <c r="AA24" s="17"/>
      <c r="AB24" s="17"/>
      <c r="AC24" s="17"/>
      <c r="AD24" s="17"/>
      <c r="AE24" s="17"/>
    </row>
    <row r="25" spans="1:31" s="15" customFormat="1" ht="12.75">
      <c r="A25" s="216" t="s">
        <v>222</v>
      </c>
      <c r="B25" s="1">
        <v>13.2</v>
      </c>
      <c r="C25" s="171">
        <v>57.1</v>
      </c>
      <c r="D25" s="1">
        <v>14</v>
      </c>
      <c r="E25" s="1">
        <v>14.4</v>
      </c>
      <c r="F25" s="1">
        <v>14.5</v>
      </c>
      <c r="G25" s="1">
        <v>14.2</v>
      </c>
      <c r="H25" s="171">
        <v>24.9</v>
      </c>
      <c r="I25" s="1">
        <v>15</v>
      </c>
      <c r="J25" s="1">
        <v>9.9</v>
      </c>
      <c r="K25" s="1"/>
      <c r="L25" s="1"/>
      <c r="M25" s="171"/>
      <c r="N25" s="1"/>
      <c r="O25" s="1"/>
      <c r="P25" s="1"/>
      <c r="Q25" s="1"/>
      <c r="R25" s="171"/>
      <c r="S25" s="1"/>
      <c r="T25" s="1"/>
      <c r="U25" s="1"/>
      <c r="V25" s="1"/>
      <c r="X25" s="17"/>
      <c r="Y25" s="17"/>
      <c r="Z25" s="17"/>
      <c r="AA25" s="17"/>
      <c r="AB25" s="17"/>
      <c r="AC25" s="17"/>
      <c r="AD25" s="17"/>
      <c r="AE25" s="17"/>
    </row>
    <row r="26" spans="1:22" s="15" customFormat="1" ht="12.75">
      <c r="A26" s="216"/>
      <c r="B26" s="5"/>
      <c r="C26" s="4"/>
      <c r="D26" s="5"/>
      <c r="E26" s="5"/>
      <c r="F26" s="5"/>
      <c r="G26" s="5"/>
      <c r="H26" s="4"/>
      <c r="I26" s="5"/>
      <c r="J26" s="5"/>
      <c r="K26" s="5"/>
      <c r="L26" s="5"/>
      <c r="M26" s="4"/>
      <c r="N26" s="5"/>
      <c r="O26" s="5"/>
      <c r="P26" s="5"/>
      <c r="Q26" s="5"/>
      <c r="R26" s="4"/>
      <c r="S26" s="5"/>
      <c r="T26" s="5"/>
      <c r="U26" s="5"/>
      <c r="V26" s="5"/>
    </row>
    <row r="27" spans="1:22" ht="12.75">
      <c r="A27" s="184"/>
      <c r="B27" s="18"/>
      <c r="C27" s="56"/>
      <c r="D27" s="18"/>
      <c r="E27" s="18"/>
      <c r="F27" s="18"/>
      <c r="G27" s="18"/>
      <c r="H27" s="56"/>
      <c r="I27" s="18"/>
      <c r="J27" s="18"/>
      <c r="K27" s="18"/>
      <c r="L27" s="18"/>
      <c r="M27" s="56"/>
      <c r="N27" s="18"/>
      <c r="O27" s="18"/>
      <c r="P27" s="18"/>
      <c r="Q27" s="18"/>
      <c r="R27" s="56"/>
      <c r="S27" s="18"/>
      <c r="T27" s="18"/>
      <c r="U27" s="18"/>
      <c r="V27" s="18"/>
    </row>
    <row r="28" spans="1:22" ht="12.75">
      <c r="A28" s="165" t="s">
        <v>223</v>
      </c>
      <c r="B28" s="165"/>
      <c r="C28" s="165"/>
      <c r="D28" s="165"/>
      <c r="E28" s="165"/>
      <c r="F28" s="165"/>
      <c r="G28" s="165"/>
      <c r="H28" s="165"/>
      <c r="I28" s="165"/>
      <c r="J28" s="165"/>
      <c r="K28" s="165"/>
      <c r="L28" s="165"/>
      <c r="M28" s="165" t="s">
        <v>242</v>
      </c>
      <c r="N28" s="165"/>
      <c r="O28" s="165"/>
      <c r="P28" s="165"/>
      <c r="Q28" s="165"/>
      <c r="R28" s="165"/>
      <c r="S28" s="165"/>
      <c r="T28" s="165"/>
      <c r="U28" s="165"/>
      <c r="V28" s="165"/>
    </row>
    <row r="29" spans="1:22" ht="12.75">
      <c r="A29" s="216"/>
      <c r="B29" s="22" t="s">
        <v>255</v>
      </c>
      <c r="C29" s="22" t="s">
        <v>38</v>
      </c>
      <c r="D29" s="22" t="s">
        <v>39</v>
      </c>
      <c r="E29" s="22" t="s">
        <v>40</v>
      </c>
      <c r="F29" s="22" t="s">
        <v>36</v>
      </c>
      <c r="G29" s="22" t="s">
        <v>35</v>
      </c>
      <c r="H29" s="22" t="s">
        <v>33</v>
      </c>
      <c r="I29" s="22" t="s">
        <v>32</v>
      </c>
      <c r="J29" s="22" t="s">
        <v>30</v>
      </c>
      <c r="K29" s="22" t="s">
        <v>27</v>
      </c>
      <c r="L29" s="22" t="s">
        <v>28</v>
      </c>
      <c r="M29" s="22" t="s">
        <v>20</v>
      </c>
      <c r="N29" s="22" t="s">
        <v>16</v>
      </c>
      <c r="O29" s="22" t="s">
        <v>21</v>
      </c>
      <c r="P29" s="22" t="s">
        <v>22</v>
      </c>
      <c r="Q29" s="22" t="s">
        <v>13</v>
      </c>
      <c r="R29" s="22" t="s">
        <v>23</v>
      </c>
      <c r="S29" s="22" t="s">
        <v>17</v>
      </c>
      <c r="T29" s="22" t="s">
        <v>24</v>
      </c>
      <c r="U29" s="22" t="s">
        <v>25</v>
      </c>
      <c r="V29" s="22" t="s">
        <v>9</v>
      </c>
    </row>
    <row r="30" spans="1:31" ht="12.75">
      <c r="A30" s="217" t="s">
        <v>214</v>
      </c>
      <c r="B30" s="6">
        <v>2574</v>
      </c>
      <c r="C30" s="171">
        <v>9699.796552</v>
      </c>
      <c r="D30" s="6">
        <v>2422.7965520000002</v>
      </c>
      <c r="E30" s="6">
        <v>2142.6</v>
      </c>
      <c r="F30" s="6">
        <v>2593.9</v>
      </c>
      <c r="G30" s="6">
        <v>2540.5</v>
      </c>
      <c r="H30" s="171">
        <v>10849.6</v>
      </c>
      <c r="I30" s="6">
        <v>2663.6</v>
      </c>
      <c r="J30" s="6">
        <v>2245</v>
      </c>
      <c r="K30" s="6">
        <v>2481</v>
      </c>
      <c r="L30" s="6">
        <v>3460</v>
      </c>
      <c r="M30" s="171">
        <v>11000</v>
      </c>
      <c r="N30" s="6">
        <v>3105</v>
      </c>
      <c r="O30" s="6">
        <v>2133</v>
      </c>
      <c r="P30" s="6">
        <v>2763</v>
      </c>
      <c r="Q30" s="6">
        <v>2999</v>
      </c>
      <c r="R30" s="171">
        <v>10915</v>
      </c>
      <c r="S30" s="6">
        <v>2862</v>
      </c>
      <c r="T30" s="6">
        <v>2177</v>
      </c>
      <c r="U30" s="6">
        <v>2743</v>
      </c>
      <c r="V30" s="6">
        <v>3133</v>
      </c>
      <c r="X30" s="17"/>
      <c r="Y30" s="17"/>
      <c r="Z30" s="17"/>
      <c r="AA30" s="17"/>
      <c r="AB30" s="17"/>
      <c r="AC30" s="17"/>
      <c r="AD30" s="17"/>
      <c r="AE30" s="17"/>
    </row>
    <row r="31" spans="1:31" ht="12.75">
      <c r="A31" s="220" t="s">
        <v>224</v>
      </c>
      <c r="B31" s="57">
        <v>1833</v>
      </c>
      <c r="C31" s="173">
        <v>8097.130462</v>
      </c>
      <c r="D31" s="57">
        <v>1751.4304620000005</v>
      </c>
      <c r="E31" s="57">
        <v>1805</v>
      </c>
      <c r="F31" s="57">
        <v>2515.2</v>
      </c>
      <c r="G31" s="57">
        <v>2025.5</v>
      </c>
      <c r="H31" s="173">
        <v>8733.7</v>
      </c>
      <c r="I31" s="57">
        <v>1792.7</v>
      </c>
      <c r="J31" s="57">
        <v>1885</v>
      </c>
      <c r="K31" s="57">
        <v>2272</v>
      </c>
      <c r="L31" s="57">
        <v>2784</v>
      </c>
      <c r="M31" s="173">
        <v>9018</v>
      </c>
      <c r="N31" s="57">
        <v>2589</v>
      </c>
      <c r="O31" s="57">
        <v>1858</v>
      </c>
      <c r="P31" s="57">
        <v>2432</v>
      </c>
      <c r="Q31" s="57">
        <v>2139</v>
      </c>
      <c r="R31" s="173">
        <v>9335</v>
      </c>
      <c r="S31" s="57">
        <v>2032</v>
      </c>
      <c r="T31" s="57">
        <v>1947</v>
      </c>
      <c r="U31" s="57">
        <v>2498</v>
      </c>
      <c r="V31" s="57">
        <v>2858</v>
      </c>
      <c r="X31" s="17"/>
      <c r="Y31" s="17"/>
      <c r="Z31" s="17"/>
      <c r="AA31" s="17"/>
      <c r="AB31" s="17"/>
      <c r="AC31" s="17"/>
      <c r="AD31" s="17"/>
      <c r="AE31" s="17"/>
    </row>
    <row r="32" spans="1:22" ht="12.75">
      <c r="A32" s="221"/>
      <c r="B32" s="8"/>
      <c r="C32" s="7"/>
      <c r="D32" s="8"/>
      <c r="E32" s="8"/>
      <c r="F32" s="8"/>
      <c r="G32" s="8"/>
      <c r="H32" s="7"/>
      <c r="I32" s="8"/>
      <c r="J32" s="8"/>
      <c r="K32" s="8"/>
      <c r="L32" s="8"/>
      <c r="M32" s="7"/>
      <c r="N32" s="8"/>
      <c r="O32" s="8"/>
      <c r="P32" s="8"/>
      <c r="Q32" s="8"/>
      <c r="R32" s="7"/>
      <c r="S32" s="8"/>
      <c r="T32" s="8"/>
      <c r="U32" s="8"/>
      <c r="V32" s="8"/>
    </row>
    <row r="33" spans="1:22" ht="12.75">
      <c r="A33" s="184"/>
      <c r="B33" s="18"/>
      <c r="C33" s="56"/>
      <c r="D33" s="18"/>
      <c r="E33" s="18"/>
      <c r="F33" s="18"/>
      <c r="G33" s="18"/>
      <c r="H33" s="56"/>
      <c r="I33" s="18"/>
      <c r="J33" s="18"/>
      <c r="K33" s="18"/>
      <c r="L33" s="18"/>
      <c r="M33" s="56"/>
      <c r="N33" s="18"/>
      <c r="O33" s="18"/>
      <c r="P33" s="18"/>
      <c r="Q33" s="18"/>
      <c r="R33" s="56"/>
      <c r="S33" s="18"/>
      <c r="T33" s="18"/>
      <c r="U33" s="18"/>
      <c r="V33" s="18"/>
    </row>
    <row r="34" spans="1:22" ht="12.75">
      <c r="A34" s="165" t="s">
        <v>225</v>
      </c>
      <c r="B34" s="225"/>
      <c r="C34" s="165"/>
      <c r="D34" s="225"/>
      <c r="E34" s="225"/>
      <c r="F34" s="165"/>
      <c r="G34" s="165"/>
      <c r="H34" s="165"/>
      <c r="I34" s="165"/>
      <c r="J34" s="165"/>
      <c r="K34" s="165"/>
      <c r="L34" s="165"/>
      <c r="M34" s="165" t="s">
        <v>242</v>
      </c>
      <c r="N34" s="165"/>
      <c r="O34" s="165"/>
      <c r="P34" s="165"/>
      <c r="Q34" s="165"/>
      <c r="R34" s="165"/>
      <c r="S34" s="165"/>
      <c r="T34" s="165"/>
      <c r="U34" s="165"/>
      <c r="V34" s="165"/>
    </row>
    <row r="35" spans="1:22" ht="12.75">
      <c r="A35" s="216"/>
      <c r="B35" s="22" t="s">
        <v>255</v>
      </c>
      <c r="C35" s="22"/>
      <c r="D35" s="22" t="s">
        <v>39</v>
      </c>
      <c r="E35" s="22" t="s">
        <v>40</v>
      </c>
      <c r="F35" s="22" t="s">
        <v>36</v>
      </c>
      <c r="G35" s="22" t="s">
        <v>35</v>
      </c>
      <c r="H35" s="22"/>
      <c r="I35" s="22" t="s">
        <v>32</v>
      </c>
      <c r="J35" s="22" t="s">
        <v>30</v>
      </c>
      <c r="K35" s="22" t="s">
        <v>27</v>
      </c>
      <c r="L35" s="22" t="s">
        <v>28</v>
      </c>
      <c r="M35" s="22"/>
      <c r="N35" s="22" t="s">
        <v>16</v>
      </c>
      <c r="O35" s="22" t="s">
        <v>21</v>
      </c>
      <c r="P35" s="22" t="s">
        <v>22</v>
      </c>
      <c r="Q35" s="22" t="s">
        <v>13</v>
      </c>
      <c r="R35" s="22"/>
      <c r="S35" s="22" t="s">
        <v>17</v>
      </c>
      <c r="T35" s="22" t="s">
        <v>24</v>
      </c>
      <c r="U35" s="22" t="s">
        <v>25</v>
      </c>
      <c r="V35" s="22" t="s">
        <v>9</v>
      </c>
    </row>
    <row r="36" spans="1:31" ht="12.75">
      <c r="A36" s="222" t="s">
        <v>226</v>
      </c>
      <c r="B36" s="6">
        <v>1253</v>
      </c>
      <c r="C36" s="56"/>
      <c r="D36" s="6">
        <v>2060</v>
      </c>
      <c r="E36" s="6">
        <v>2724</v>
      </c>
      <c r="F36" s="6">
        <v>2051</v>
      </c>
      <c r="G36" s="6">
        <v>1265</v>
      </c>
      <c r="H36" s="56"/>
      <c r="I36" s="6">
        <v>2092.4</v>
      </c>
      <c r="J36" s="6">
        <v>2484.4</v>
      </c>
      <c r="K36" s="6">
        <v>1783.1</v>
      </c>
      <c r="L36" s="6">
        <v>1218</v>
      </c>
      <c r="M36" s="56"/>
      <c r="N36" s="6">
        <v>1787</v>
      </c>
      <c r="O36" s="6">
        <v>1887</v>
      </c>
      <c r="P36" s="8">
        <v>1457</v>
      </c>
      <c r="Q36" s="9">
        <v>667</v>
      </c>
      <c r="R36" s="56"/>
      <c r="S36" s="8">
        <v>1515</v>
      </c>
      <c r="T36" s="6">
        <v>1790</v>
      </c>
      <c r="U36" s="6">
        <v>1160</v>
      </c>
      <c r="V36" s="6">
        <v>289</v>
      </c>
      <c r="X36" s="17"/>
      <c r="Y36" s="17"/>
      <c r="Z36" s="17"/>
      <c r="AA36" s="17"/>
      <c r="AB36" s="17"/>
      <c r="AC36" s="17"/>
      <c r="AD36" s="17"/>
      <c r="AE36" s="17"/>
    </row>
    <row r="37" spans="1:22" ht="12.75">
      <c r="A37" s="184"/>
      <c r="B37" s="18"/>
      <c r="C37" s="56"/>
      <c r="D37" s="18"/>
      <c r="E37" s="18"/>
      <c r="F37" s="18"/>
      <c r="G37" s="18"/>
      <c r="H37" s="56"/>
      <c r="I37" s="18"/>
      <c r="J37" s="18"/>
      <c r="K37" s="18"/>
      <c r="L37" s="18"/>
      <c r="M37" s="56"/>
      <c r="N37" s="18"/>
      <c r="O37" s="18"/>
      <c r="P37" s="18"/>
      <c r="Q37" s="18"/>
      <c r="R37" s="56"/>
      <c r="S37" s="18"/>
      <c r="T37" s="18"/>
      <c r="U37" s="18"/>
      <c r="V37" s="18"/>
    </row>
    <row r="38" spans="1:22" ht="12.75">
      <c r="A38" s="184"/>
      <c r="B38" s="18"/>
      <c r="C38" s="56"/>
      <c r="D38" s="18"/>
      <c r="E38" s="18"/>
      <c r="F38" s="18"/>
      <c r="G38" s="18"/>
      <c r="H38" s="56"/>
      <c r="I38" s="18"/>
      <c r="J38" s="18"/>
      <c r="K38" s="18"/>
      <c r="L38" s="18"/>
      <c r="M38" s="56"/>
      <c r="N38" s="18"/>
      <c r="O38" s="18"/>
      <c r="P38" s="18"/>
      <c r="Q38" s="18"/>
      <c r="R38" s="56"/>
      <c r="S38" s="18"/>
      <c r="T38" s="18"/>
      <c r="U38" s="18"/>
      <c r="V38" s="18"/>
    </row>
    <row r="39" spans="1:22" ht="12.75">
      <c r="A39" s="165" t="s">
        <v>227</v>
      </c>
      <c r="B39" s="165"/>
      <c r="C39" s="165"/>
      <c r="D39" s="165"/>
      <c r="E39" s="165"/>
      <c r="F39" s="165"/>
      <c r="G39" s="165"/>
      <c r="H39" s="165"/>
      <c r="I39" s="165"/>
      <c r="J39" s="165"/>
      <c r="K39" s="165"/>
      <c r="L39" s="165"/>
      <c r="M39" s="165" t="s">
        <v>242</v>
      </c>
      <c r="N39" s="165"/>
      <c r="O39" s="165"/>
      <c r="P39" s="165"/>
      <c r="Q39" s="165"/>
      <c r="R39" s="165"/>
      <c r="S39" s="165"/>
      <c r="T39" s="165"/>
      <c r="U39" s="165"/>
      <c r="V39" s="165"/>
    </row>
    <row r="40" spans="1:22" ht="12.75">
      <c r="A40" s="216"/>
      <c r="B40" s="22" t="s">
        <v>255</v>
      </c>
      <c r="C40" s="22" t="s">
        <v>38</v>
      </c>
      <c r="D40" s="22" t="s">
        <v>39</v>
      </c>
      <c r="E40" s="22" t="s">
        <v>40</v>
      </c>
      <c r="F40" s="22" t="s">
        <v>36</v>
      </c>
      <c r="G40" s="22" t="s">
        <v>35</v>
      </c>
      <c r="H40" s="22" t="s">
        <v>33</v>
      </c>
      <c r="I40" s="22" t="s">
        <v>32</v>
      </c>
      <c r="J40" s="22" t="s">
        <v>30</v>
      </c>
      <c r="K40" s="22" t="s">
        <v>27</v>
      </c>
      <c r="L40" s="22" t="s">
        <v>28</v>
      </c>
      <c r="M40" s="22" t="s">
        <v>20</v>
      </c>
      <c r="N40" s="22" t="s">
        <v>16</v>
      </c>
      <c r="O40" s="22" t="s">
        <v>21</v>
      </c>
      <c r="P40" s="22" t="s">
        <v>22</v>
      </c>
      <c r="Q40" s="22" t="s">
        <v>13</v>
      </c>
      <c r="R40" s="22" t="s">
        <v>23</v>
      </c>
      <c r="S40" s="22" t="s">
        <v>17</v>
      </c>
      <c r="T40" s="22" t="s">
        <v>24</v>
      </c>
      <c r="U40" s="22" t="s">
        <v>25</v>
      </c>
      <c r="V40" s="22" t="s">
        <v>9</v>
      </c>
    </row>
    <row r="41" spans="1:31" ht="12.75">
      <c r="A41" s="222" t="s">
        <v>228</v>
      </c>
      <c r="B41" s="1">
        <v>3255.8</v>
      </c>
      <c r="C41" s="171">
        <v>9585.6</v>
      </c>
      <c r="D41" s="1">
        <v>2893.7000000000003</v>
      </c>
      <c r="E41" s="1">
        <v>1588.4</v>
      </c>
      <c r="F41" s="1">
        <v>1882.1</v>
      </c>
      <c r="G41" s="1">
        <v>3221.4</v>
      </c>
      <c r="H41" s="171">
        <v>10128.400000000001</v>
      </c>
      <c r="I41" s="1">
        <v>2605</v>
      </c>
      <c r="J41" s="1">
        <v>1752.1</v>
      </c>
      <c r="K41" s="1">
        <v>1870.3</v>
      </c>
      <c r="L41" s="1">
        <v>3901</v>
      </c>
      <c r="M41" s="171">
        <v>9923.599999999999</v>
      </c>
      <c r="N41" s="1">
        <v>3076.1</v>
      </c>
      <c r="O41" s="1">
        <v>1510.1</v>
      </c>
      <c r="P41" s="1">
        <v>1730.1</v>
      </c>
      <c r="Q41" s="1">
        <v>3607.3</v>
      </c>
      <c r="R41" s="171">
        <v>9451.9</v>
      </c>
      <c r="S41" s="1">
        <v>2781.8</v>
      </c>
      <c r="T41" s="1">
        <v>1451.4</v>
      </c>
      <c r="U41" s="1">
        <v>1696</v>
      </c>
      <c r="V41" s="1">
        <v>3522.7</v>
      </c>
      <c r="X41" s="17"/>
      <c r="Y41" s="17"/>
      <c r="Z41" s="17"/>
      <c r="AA41" s="17"/>
      <c r="AB41" s="17"/>
      <c r="AC41" s="17"/>
      <c r="AD41" s="17"/>
      <c r="AE41" s="17"/>
    </row>
    <row r="42" spans="1:22" ht="12.75">
      <c r="A42" s="184"/>
      <c r="B42" s="18"/>
      <c r="C42" s="56"/>
      <c r="D42" s="18"/>
      <c r="E42" s="18"/>
      <c r="F42" s="18"/>
      <c r="G42" s="18"/>
      <c r="H42" s="56"/>
      <c r="I42" s="18"/>
      <c r="J42" s="18"/>
      <c r="K42" s="18"/>
      <c r="L42" s="18"/>
      <c r="M42" s="56"/>
      <c r="N42" s="18"/>
      <c r="O42" s="18"/>
      <c r="P42" s="18"/>
      <c r="Q42" s="18"/>
      <c r="R42" s="56"/>
      <c r="S42" s="18"/>
      <c r="T42" s="18"/>
      <c r="U42" s="18"/>
      <c r="V42" s="18"/>
    </row>
    <row r="43" spans="1:22" ht="12.75">
      <c r="A43" s="184"/>
      <c r="B43" s="18"/>
      <c r="C43" s="56"/>
      <c r="D43" s="18"/>
      <c r="E43" s="18"/>
      <c r="F43" s="18"/>
      <c r="G43" s="18"/>
      <c r="H43" s="56"/>
      <c r="I43" s="18"/>
      <c r="J43" s="18"/>
      <c r="K43" s="18"/>
      <c r="L43" s="18"/>
      <c r="M43" s="56"/>
      <c r="N43" s="18"/>
      <c r="O43" s="18"/>
      <c r="P43" s="18"/>
      <c r="Q43" s="18"/>
      <c r="R43" s="56"/>
      <c r="S43" s="18"/>
      <c r="T43" s="18"/>
      <c r="U43" s="18"/>
      <c r="V43" s="18"/>
    </row>
    <row r="44" spans="1:22" ht="12.75">
      <c r="A44" s="165" t="s">
        <v>229</v>
      </c>
      <c r="B44" s="165"/>
      <c r="C44" s="165"/>
      <c r="D44" s="165"/>
      <c r="E44" s="165"/>
      <c r="F44" s="165"/>
      <c r="G44" s="165"/>
      <c r="H44" s="165"/>
      <c r="I44" s="165"/>
      <c r="J44" s="165"/>
      <c r="K44" s="165"/>
      <c r="L44" s="165"/>
      <c r="M44" s="225" t="s">
        <v>243</v>
      </c>
      <c r="N44" s="165"/>
      <c r="O44" s="165"/>
      <c r="P44" s="165"/>
      <c r="Q44" s="165"/>
      <c r="R44" s="165"/>
      <c r="S44" s="165"/>
      <c r="T44" s="165"/>
      <c r="U44" s="165"/>
      <c r="V44" s="165"/>
    </row>
    <row r="45" spans="1:22" ht="12.75">
      <c r="A45" s="216"/>
      <c r="B45" s="22" t="s">
        <v>255</v>
      </c>
      <c r="C45" s="22" t="s">
        <v>38</v>
      </c>
      <c r="D45" s="22" t="s">
        <v>39</v>
      </c>
      <c r="E45" s="22" t="s">
        <v>40</v>
      </c>
      <c r="F45" s="22" t="s">
        <v>36</v>
      </c>
      <c r="G45" s="22" t="s">
        <v>35</v>
      </c>
      <c r="H45" s="22" t="s">
        <v>33</v>
      </c>
      <c r="I45" s="22" t="s">
        <v>32</v>
      </c>
      <c r="J45" s="22" t="s">
        <v>30</v>
      </c>
      <c r="K45" s="22" t="s">
        <v>27</v>
      </c>
      <c r="L45" s="22" t="s">
        <v>28</v>
      </c>
      <c r="M45" s="22" t="s">
        <v>20</v>
      </c>
      <c r="N45" s="22" t="s">
        <v>16</v>
      </c>
      <c r="O45" s="22" t="s">
        <v>21</v>
      </c>
      <c r="P45" s="22" t="s">
        <v>22</v>
      </c>
      <c r="Q45" s="22" t="s">
        <v>13</v>
      </c>
      <c r="R45" s="22" t="s">
        <v>23</v>
      </c>
      <c r="S45" s="22" t="s">
        <v>17</v>
      </c>
      <c r="T45" s="22" t="s">
        <v>24</v>
      </c>
      <c r="U45" s="22" t="s">
        <v>25</v>
      </c>
      <c r="V45" s="22" t="s">
        <v>9</v>
      </c>
    </row>
    <row r="46" spans="1:31" ht="12.75">
      <c r="A46" s="222" t="s">
        <v>230</v>
      </c>
      <c r="B46" s="11">
        <v>386.4</v>
      </c>
      <c r="C46" s="171">
        <v>1207.447851012283</v>
      </c>
      <c r="D46" s="11">
        <v>271.347851012283</v>
      </c>
      <c r="E46" s="11">
        <v>304.3</v>
      </c>
      <c r="F46" s="11">
        <v>309.8</v>
      </c>
      <c r="G46" s="11">
        <v>322</v>
      </c>
      <c r="H46" s="171">
        <v>1098.5</v>
      </c>
      <c r="I46" s="11">
        <v>309.4</v>
      </c>
      <c r="J46" s="11">
        <v>327.3</v>
      </c>
      <c r="K46" s="11">
        <v>233.1</v>
      </c>
      <c r="L46" s="11">
        <v>228.7</v>
      </c>
      <c r="M46" s="171">
        <v>491.59999999999997</v>
      </c>
      <c r="N46" s="11">
        <v>138.5</v>
      </c>
      <c r="O46" s="11">
        <v>129.7</v>
      </c>
      <c r="P46" s="11">
        <v>95.7</v>
      </c>
      <c r="Q46" s="11">
        <v>127.7</v>
      </c>
      <c r="R46" s="171">
        <v>467.6</v>
      </c>
      <c r="S46" s="11">
        <v>123.5</v>
      </c>
      <c r="T46" s="11">
        <v>126.7</v>
      </c>
      <c r="U46" s="11">
        <v>84.4</v>
      </c>
      <c r="V46" s="11">
        <v>133</v>
      </c>
      <c r="X46" s="17"/>
      <c r="Y46" s="17"/>
      <c r="Z46" s="17"/>
      <c r="AA46" s="17"/>
      <c r="AB46" s="17"/>
      <c r="AC46" s="17"/>
      <c r="AD46" s="17"/>
      <c r="AE46" s="17"/>
    </row>
    <row r="47" spans="1:33" ht="12.75">
      <c r="A47" s="224" t="s">
        <v>237</v>
      </c>
      <c r="B47" s="168">
        <v>206.6</v>
      </c>
      <c r="C47" s="227">
        <v>789.0569660000001</v>
      </c>
      <c r="D47" s="168">
        <v>214.45696599999997</v>
      </c>
      <c r="E47" s="168">
        <v>188.20000000000002</v>
      </c>
      <c r="F47" s="168">
        <v>183.7</v>
      </c>
      <c r="G47" s="168">
        <v>202.7</v>
      </c>
      <c r="H47" s="227">
        <v>815.2</v>
      </c>
      <c r="I47" s="168">
        <v>215.3</v>
      </c>
      <c r="J47" s="169">
        <v>218.11264</v>
      </c>
      <c r="K47" s="169">
        <v>177.79911457142867</v>
      </c>
      <c r="L47" s="168">
        <v>204.034294</v>
      </c>
      <c r="M47" s="227">
        <v>491.6203059999999</v>
      </c>
      <c r="N47" s="168">
        <v>138.52030599999995</v>
      </c>
      <c r="O47" s="168">
        <v>129.70000000000002</v>
      </c>
      <c r="P47" s="168">
        <v>95.7</v>
      </c>
      <c r="Q47" s="168">
        <v>127.7</v>
      </c>
      <c r="R47" s="227">
        <v>467.6</v>
      </c>
      <c r="S47" s="168">
        <v>123.5</v>
      </c>
      <c r="T47" s="168">
        <v>126.7</v>
      </c>
      <c r="U47" s="168">
        <v>84.4</v>
      </c>
      <c r="V47" s="168">
        <v>133</v>
      </c>
      <c r="X47" s="17"/>
      <c r="Y47" s="17"/>
      <c r="Z47" s="17"/>
      <c r="AA47" s="17"/>
      <c r="AB47" s="17"/>
      <c r="AC47" s="17"/>
      <c r="AD47" s="17"/>
      <c r="AE47" s="17"/>
      <c r="AF47" s="17"/>
      <c r="AG47" s="17"/>
    </row>
    <row r="48" spans="1:33" ht="12.75">
      <c r="A48" s="224" t="s">
        <v>236</v>
      </c>
      <c r="B48" s="168">
        <v>179.9</v>
      </c>
      <c r="C48" s="227">
        <v>418.39088501228304</v>
      </c>
      <c r="D48" s="168">
        <v>56.890885012283036</v>
      </c>
      <c r="E48" s="168">
        <v>116.1</v>
      </c>
      <c r="F48" s="168">
        <v>126.10000000000002</v>
      </c>
      <c r="G48" s="168">
        <v>119.30000000000001</v>
      </c>
      <c r="H48" s="227">
        <v>283.29999999999995</v>
      </c>
      <c r="I48" s="168">
        <v>94.09999999999997</v>
      </c>
      <c r="J48" s="168">
        <v>109.18736000000001</v>
      </c>
      <c r="K48" s="168">
        <v>55.30088542857132</v>
      </c>
      <c r="L48" s="168">
        <v>24.665706</v>
      </c>
      <c r="M48" s="227">
        <v>-0.0203059999999482</v>
      </c>
      <c r="N48" s="168">
        <v>-0.0203059999999482</v>
      </c>
      <c r="O48" s="168">
        <v>0</v>
      </c>
      <c r="P48" s="168">
        <v>0</v>
      </c>
      <c r="Q48" s="168">
        <v>0</v>
      </c>
      <c r="R48" s="227">
        <v>0</v>
      </c>
      <c r="S48" s="168">
        <v>0</v>
      </c>
      <c r="T48" s="168">
        <v>0</v>
      </c>
      <c r="U48" s="168">
        <v>0</v>
      </c>
      <c r="V48" s="168">
        <v>0</v>
      </c>
      <c r="X48" s="17"/>
      <c r="Y48" s="17"/>
      <c r="Z48" s="17"/>
      <c r="AA48" s="17"/>
      <c r="AB48" s="17"/>
      <c r="AC48" s="17"/>
      <c r="AD48" s="17"/>
      <c r="AE48" s="17"/>
      <c r="AF48" s="17"/>
      <c r="AG48" s="17"/>
    </row>
    <row r="49" spans="1:33" ht="12.75">
      <c r="A49" s="222" t="s">
        <v>241</v>
      </c>
      <c r="B49" s="267">
        <f>B46*7.33/92</f>
        <v>30.785999999999998</v>
      </c>
      <c r="C49" s="267">
        <f>(90/365)*G49+(91/365)*F49+(92/365)*E49+(92/365)*D49</f>
        <v>24.24819930936996</v>
      </c>
      <c r="D49" s="267">
        <f>D46*7.33/92</f>
        <v>21.619345086087332</v>
      </c>
      <c r="E49" s="267">
        <f>E46*7.33/92</f>
        <v>24.24477173913044</v>
      </c>
      <c r="F49" s="267">
        <f>F46*7.33/91</f>
        <v>24.954219780219784</v>
      </c>
      <c r="G49" s="267">
        <f>G46*7.33/90</f>
        <v>26.225111111111115</v>
      </c>
      <c r="H49" s="267">
        <f>(90/365)*L49+(91/365)*K49+(92/365)*J49+(92/365)*I49</f>
        <v>22.060287671232874</v>
      </c>
      <c r="I49" s="267">
        <f>I46*7.33/92</f>
        <v>24.651108695652173</v>
      </c>
      <c r="J49" s="267">
        <f>J46*7.33/92</f>
        <v>26.077271739130435</v>
      </c>
      <c r="K49" s="267">
        <f>K46*7.33/91</f>
        <v>18.776076923076925</v>
      </c>
      <c r="L49" s="267">
        <f>L46*7.33/90</f>
        <v>18.62634444444444</v>
      </c>
      <c r="M49" s="267">
        <f>(91/365)*Q49+(91/365)*P49+(92/365)*O49+(92/365)*N49</f>
        <v>9.872405479452055</v>
      </c>
      <c r="N49" s="267">
        <f>N46*7.33/92</f>
        <v>11.03483695652174</v>
      </c>
      <c r="O49" s="267">
        <f>O46*7.33/92</f>
        <v>10.33370652173913</v>
      </c>
      <c r="P49" s="267">
        <f>P46*7.33/91</f>
        <v>7.708582417582417</v>
      </c>
      <c r="Q49" s="267">
        <f>Q46*7.33/91</f>
        <v>10.286164835164836</v>
      </c>
      <c r="R49" s="267">
        <f>(90/365)*V49+(91/365)*U49+(92/365)*T49+(92/365)*S49</f>
        <v>9.390432876712328</v>
      </c>
      <c r="S49" s="267">
        <f>S46*7.33/92</f>
        <v>9.839728260869565</v>
      </c>
      <c r="T49" s="267">
        <f>T46*7.33/92</f>
        <v>10.094684782608695</v>
      </c>
      <c r="U49" s="267">
        <f>U46*7.33/91</f>
        <v>6.7983736263736265</v>
      </c>
      <c r="V49" s="267">
        <f>V46*7.33/90</f>
        <v>10.83211111111111</v>
      </c>
      <c r="X49" s="17"/>
      <c r="Y49" s="17"/>
      <c r="Z49" s="17"/>
      <c r="AA49" s="17"/>
      <c r="AB49" s="17"/>
      <c r="AC49" s="17"/>
      <c r="AD49" s="17"/>
      <c r="AE49" s="17"/>
      <c r="AF49" s="17"/>
      <c r="AG49" s="17"/>
    </row>
    <row r="50" spans="1:33" ht="12.75">
      <c r="A50" s="218"/>
      <c r="B50" s="11"/>
      <c r="C50" s="172"/>
      <c r="D50" s="11"/>
      <c r="E50" s="11"/>
      <c r="F50" s="168"/>
      <c r="G50" s="168"/>
      <c r="H50" s="172"/>
      <c r="I50" s="168"/>
      <c r="J50" s="169"/>
      <c r="K50" s="169"/>
      <c r="L50" s="168"/>
      <c r="M50" s="172"/>
      <c r="N50" s="168"/>
      <c r="O50" s="168"/>
      <c r="P50" s="168"/>
      <c r="Q50" s="168"/>
      <c r="R50" s="172"/>
      <c r="S50" s="168"/>
      <c r="T50" s="168"/>
      <c r="U50" s="168"/>
      <c r="V50" s="168"/>
      <c r="X50" s="17"/>
      <c r="Y50" s="17"/>
      <c r="Z50" s="17"/>
      <c r="AA50" s="17"/>
      <c r="AB50" s="17"/>
      <c r="AC50" s="17"/>
      <c r="AD50" s="17"/>
      <c r="AE50" s="17"/>
      <c r="AF50" s="17"/>
      <c r="AG50" s="17"/>
    </row>
    <row r="51" spans="1:31" ht="12.75">
      <c r="A51" s="222" t="s">
        <v>231</v>
      </c>
      <c r="B51" s="11">
        <v>347.7</v>
      </c>
      <c r="C51" s="171">
        <v>1169.3415824544722</v>
      </c>
      <c r="D51" s="11">
        <v>248.541582454472</v>
      </c>
      <c r="E51" s="11">
        <v>261.6</v>
      </c>
      <c r="F51" s="11">
        <v>372.6</v>
      </c>
      <c r="G51" s="11">
        <v>286.6</v>
      </c>
      <c r="H51" s="171">
        <v>1105.5</v>
      </c>
      <c r="I51" s="11">
        <v>400.9</v>
      </c>
      <c r="J51" s="11">
        <v>255.1</v>
      </c>
      <c r="K51" s="11">
        <v>242.9</v>
      </c>
      <c r="L51" s="11">
        <v>206.6</v>
      </c>
      <c r="M51" s="171">
        <v>484.6</v>
      </c>
      <c r="N51" s="11">
        <v>132.4</v>
      </c>
      <c r="O51" s="11">
        <v>129.3</v>
      </c>
      <c r="P51" s="11">
        <v>96</v>
      </c>
      <c r="Q51" s="11">
        <v>126.9</v>
      </c>
      <c r="R51" s="171">
        <v>466.8</v>
      </c>
      <c r="S51" s="11">
        <v>124.1</v>
      </c>
      <c r="T51" s="11">
        <v>124</v>
      </c>
      <c r="U51" s="11">
        <v>89.5</v>
      </c>
      <c r="V51" s="11">
        <v>129.2</v>
      </c>
      <c r="X51" s="17"/>
      <c r="Y51" s="17"/>
      <c r="Z51" s="17"/>
      <c r="AA51" s="17"/>
      <c r="AB51" s="17"/>
      <c r="AC51" s="17"/>
      <c r="AD51" s="17"/>
      <c r="AE51" s="17"/>
    </row>
    <row r="52" spans="1:33" ht="12.75">
      <c r="A52" s="224" t="s">
        <v>237</v>
      </c>
      <c r="B52" s="168">
        <v>216.9</v>
      </c>
      <c r="C52" s="227">
        <v>779.9226679999999</v>
      </c>
      <c r="D52" s="168">
        <v>212.8226679999998</v>
      </c>
      <c r="E52" s="168">
        <v>180.90000000000003</v>
      </c>
      <c r="F52" s="168">
        <v>185</v>
      </c>
      <c r="G52" s="168">
        <v>201.2</v>
      </c>
      <c r="H52" s="227">
        <v>808.7</v>
      </c>
      <c r="I52" s="168">
        <v>221.7</v>
      </c>
      <c r="J52" s="169">
        <v>212.66078899999997</v>
      </c>
      <c r="K52" s="169">
        <v>180.25424100000004</v>
      </c>
      <c r="L52" s="168">
        <v>194.096028</v>
      </c>
      <c r="M52" s="227">
        <v>484.59093999999993</v>
      </c>
      <c r="N52" s="168">
        <v>132.39093999999997</v>
      </c>
      <c r="O52" s="168">
        <v>129.3</v>
      </c>
      <c r="P52" s="168">
        <v>96</v>
      </c>
      <c r="Q52" s="168">
        <v>126.9</v>
      </c>
      <c r="R52" s="227">
        <v>466.8</v>
      </c>
      <c r="S52" s="168">
        <v>124.1</v>
      </c>
      <c r="T52" s="168">
        <v>124</v>
      </c>
      <c r="U52" s="168">
        <v>89.5</v>
      </c>
      <c r="V52" s="168">
        <v>129.2</v>
      </c>
      <c r="X52" s="17"/>
      <c r="Y52" s="17"/>
      <c r="Z52" s="17"/>
      <c r="AA52" s="17"/>
      <c r="AB52" s="17"/>
      <c r="AC52" s="17"/>
      <c r="AD52" s="17"/>
      <c r="AE52" s="17"/>
      <c r="AF52" s="17"/>
      <c r="AG52" s="17"/>
    </row>
    <row r="53" spans="1:33" ht="12.75">
      <c r="A53" s="224" t="s">
        <v>236</v>
      </c>
      <c r="B53" s="168">
        <v>130.8</v>
      </c>
      <c r="C53" s="227">
        <v>389.41891445447226</v>
      </c>
      <c r="D53" s="168">
        <v>35.71891445447221</v>
      </c>
      <c r="E53" s="168">
        <v>80.7</v>
      </c>
      <c r="F53" s="168">
        <v>187.60000000000002</v>
      </c>
      <c r="G53" s="168">
        <v>85.40000000000003</v>
      </c>
      <c r="H53" s="227">
        <v>296.79999999999995</v>
      </c>
      <c r="I53" s="168">
        <v>179.2</v>
      </c>
      <c r="J53" s="168">
        <v>42.43921100000003</v>
      </c>
      <c r="K53" s="168">
        <v>62.64575899999997</v>
      </c>
      <c r="L53" s="168">
        <v>12.503972000000005</v>
      </c>
      <c r="M53" s="227">
        <v>0.00906000000009044</v>
      </c>
      <c r="N53" s="168">
        <v>0.009060000000033597</v>
      </c>
      <c r="O53" s="168">
        <v>0</v>
      </c>
      <c r="P53" s="168">
        <v>0</v>
      </c>
      <c r="Q53" s="168">
        <v>0</v>
      </c>
      <c r="R53" s="227">
        <v>0</v>
      </c>
      <c r="S53" s="168">
        <v>0</v>
      </c>
      <c r="T53" s="168">
        <v>0</v>
      </c>
      <c r="U53" s="168">
        <v>0</v>
      </c>
      <c r="V53" s="168">
        <v>0</v>
      </c>
      <c r="X53" s="17"/>
      <c r="Y53" s="17"/>
      <c r="Z53" s="17"/>
      <c r="AA53" s="17"/>
      <c r="AB53" s="17"/>
      <c r="AC53" s="17"/>
      <c r="AD53" s="17"/>
      <c r="AE53" s="17"/>
      <c r="AF53" s="17"/>
      <c r="AG53" s="17"/>
    </row>
    <row r="54" spans="1:31" ht="12.75">
      <c r="A54" s="222"/>
      <c r="B54" s="168"/>
      <c r="C54" s="10"/>
      <c r="D54" s="168"/>
      <c r="E54" s="168"/>
      <c r="F54" s="11"/>
      <c r="G54" s="11"/>
      <c r="H54" s="10"/>
      <c r="I54" s="11"/>
      <c r="J54" s="11"/>
      <c r="K54" s="11"/>
      <c r="L54" s="11"/>
      <c r="M54" s="10"/>
      <c r="N54" s="11"/>
      <c r="O54" s="11"/>
      <c r="P54" s="11"/>
      <c r="Q54" s="11"/>
      <c r="R54" s="10"/>
      <c r="S54" s="11"/>
      <c r="T54" s="11"/>
      <c r="U54" s="11"/>
      <c r="V54" s="11"/>
      <c r="X54" s="17"/>
      <c r="Y54" s="17"/>
      <c r="Z54" s="17"/>
      <c r="AA54" s="17"/>
      <c r="AB54" s="17"/>
      <c r="AC54" s="17"/>
      <c r="AD54" s="17"/>
      <c r="AE54" s="17"/>
    </row>
    <row r="55" spans="1:31" ht="12.75">
      <c r="A55" s="222"/>
      <c r="B55" s="11"/>
      <c r="C55" s="10"/>
      <c r="D55" s="11"/>
      <c r="E55" s="11"/>
      <c r="F55" s="11"/>
      <c r="G55" s="11"/>
      <c r="H55" s="10"/>
      <c r="I55" s="11"/>
      <c r="J55" s="11"/>
      <c r="K55" s="11"/>
      <c r="L55" s="11"/>
      <c r="M55" s="10"/>
      <c r="N55" s="11"/>
      <c r="O55" s="11"/>
      <c r="P55" s="11"/>
      <c r="Q55" s="11"/>
      <c r="R55" s="10"/>
      <c r="S55" s="11"/>
      <c r="T55" s="11"/>
      <c r="U55" s="11"/>
      <c r="V55" s="11"/>
      <c r="X55" s="17"/>
      <c r="Y55" s="17"/>
      <c r="Z55" s="17"/>
      <c r="AA55" s="17"/>
      <c r="AB55" s="17"/>
      <c r="AC55" s="17"/>
      <c r="AD55" s="17"/>
      <c r="AE55" s="17"/>
    </row>
    <row r="56" spans="1:22" ht="12.75">
      <c r="A56" s="165" t="s">
        <v>26</v>
      </c>
      <c r="B56" s="165"/>
      <c r="C56" s="165"/>
      <c r="D56" s="165"/>
      <c r="E56" s="165"/>
      <c r="F56" s="165"/>
      <c r="G56" s="165"/>
      <c r="H56" s="165"/>
      <c r="I56" s="165"/>
      <c r="J56" s="165"/>
      <c r="K56" s="165"/>
      <c r="L56" s="165"/>
      <c r="M56" s="165"/>
      <c r="N56" s="165"/>
      <c r="O56" s="165"/>
      <c r="P56" s="165"/>
      <c r="Q56" s="165"/>
      <c r="R56" s="165"/>
      <c r="S56" s="165"/>
      <c r="T56" s="165"/>
      <c r="U56" s="165"/>
      <c r="V56" s="165"/>
    </row>
    <row r="57" spans="1:22" ht="12.75">
      <c r="A57" s="216"/>
      <c r="B57" s="22" t="s">
        <v>255</v>
      </c>
      <c r="C57" s="22"/>
      <c r="D57" s="22"/>
      <c r="E57" s="22" t="s">
        <v>40</v>
      </c>
      <c r="F57" s="22" t="s">
        <v>36</v>
      </c>
      <c r="G57" s="22" t="s">
        <v>35</v>
      </c>
      <c r="H57" s="22" t="s">
        <v>33</v>
      </c>
      <c r="I57" s="22" t="s">
        <v>32</v>
      </c>
      <c r="J57" s="22" t="s">
        <v>30</v>
      </c>
      <c r="K57" s="22" t="s">
        <v>27</v>
      </c>
      <c r="L57" s="22" t="s">
        <v>28</v>
      </c>
      <c r="M57" s="22" t="s">
        <v>20</v>
      </c>
      <c r="N57" s="22" t="s">
        <v>16</v>
      </c>
      <c r="O57" s="22" t="s">
        <v>21</v>
      </c>
      <c r="P57" s="22" t="s">
        <v>22</v>
      </c>
      <c r="Q57" s="22" t="s">
        <v>13</v>
      </c>
      <c r="R57" s="22" t="s">
        <v>23</v>
      </c>
      <c r="S57" s="22" t="s">
        <v>17</v>
      </c>
      <c r="T57" s="22" t="s">
        <v>24</v>
      </c>
      <c r="U57" s="22" t="s">
        <v>25</v>
      </c>
      <c r="V57" s="22" t="s">
        <v>9</v>
      </c>
    </row>
    <row r="58" spans="1:31" ht="12.75">
      <c r="A58" s="222" t="s">
        <v>232</v>
      </c>
      <c r="B58" s="11">
        <v>15054.92</v>
      </c>
      <c r="C58" s="171">
        <v>36616.97</v>
      </c>
      <c r="D58" s="11">
        <v>12980.330000000002</v>
      </c>
      <c r="E58" s="11">
        <v>2866.65</v>
      </c>
      <c r="F58" s="11">
        <v>5336.050000000001</v>
      </c>
      <c r="G58" s="11">
        <v>15433.94</v>
      </c>
      <c r="H58" s="171">
        <v>40174.509999999995</v>
      </c>
      <c r="I58" s="11">
        <v>12530.1</v>
      </c>
      <c r="J58" s="11">
        <v>3367.4399999999987</v>
      </c>
      <c r="K58" s="11">
        <v>5765.6</v>
      </c>
      <c r="L58" s="11">
        <v>18511.37</v>
      </c>
      <c r="M58" s="171">
        <v>40213.89</v>
      </c>
      <c r="N58" s="11">
        <v>14241.99</v>
      </c>
      <c r="O58" s="11">
        <v>2747.7</v>
      </c>
      <c r="P58" s="11">
        <v>5503.2</v>
      </c>
      <c r="Q58" s="11">
        <v>17721</v>
      </c>
      <c r="R58" s="171">
        <v>38660.2</v>
      </c>
      <c r="S58" s="11">
        <v>13317.2</v>
      </c>
      <c r="T58" s="11">
        <v>2789.3</v>
      </c>
      <c r="U58" s="11">
        <v>5199.7</v>
      </c>
      <c r="V58" s="11">
        <v>17354</v>
      </c>
      <c r="X58" s="17"/>
      <c r="Y58" s="17"/>
      <c r="Z58" s="17"/>
      <c r="AA58" s="17"/>
      <c r="AB58" s="17"/>
      <c r="AC58" s="17"/>
      <c r="AD58" s="17"/>
      <c r="AE58" s="17"/>
    </row>
    <row r="59" spans="1:31" ht="12.75">
      <c r="A59" s="222" t="s">
        <v>233</v>
      </c>
      <c r="B59" s="11">
        <v>1394.2</v>
      </c>
      <c r="C59" s="171">
        <v>3555.43</v>
      </c>
      <c r="D59" s="11">
        <v>1131.5099999999998</v>
      </c>
      <c r="E59" s="11">
        <v>386.13</v>
      </c>
      <c r="F59" s="11">
        <v>647.6199999999999</v>
      </c>
      <c r="G59" s="11">
        <v>1390.17</v>
      </c>
      <c r="H59" s="171">
        <v>3772.2000000000003</v>
      </c>
      <c r="I59" s="11">
        <v>1188.9</v>
      </c>
      <c r="J59" s="11">
        <v>444.6300000000001</v>
      </c>
      <c r="K59" s="11">
        <v>613</v>
      </c>
      <c r="L59" s="11">
        <v>1525.67</v>
      </c>
      <c r="M59" s="171">
        <v>3719.3100000000004</v>
      </c>
      <c r="N59" s="11">
        <v>1287.91</v>
      </c>
      <c r="O59" s="11">
        <v>395.7</v>
      </c>
      <c r="P59" s="11">
        <v>632.7</v>
      </c>
      <c r="Q59" s="11">
        <v>1403</v>
      </c>
      <c r="R59" s="171">
        <v>3685.1</v>
      </c>
      <c r="S59" s="11">
        <v>1279.7</v>
      </c>
      <c r="T59" s="11">
        <v>432.8</v>
      </c>
      <c r="U59" s="11">
        <v>572.3</v>
      </c>
      <c r="V59" s="11">
        <v>1400.3</v>
      </c>
      <c r="X59" s="19"/>
      <c r="Y59" s="17"/>
      <c r="Z59" s="17"/>
      <c r="AA59" s="17"/>
      <c r="AB59" s="17"/>
      <c r="AC59" s="17"/>
      <c r="AD59" s="17"/>
      <c r="AE59" s="17"/>
    </row>
    <row r="61" spans="2:13" ht="12.75">
      <c r="B61" s="18"/>
      <c r="C61" s="56"/>
      <c r="D61" s="18"/>
      <c r="E61" s="18"/>
      <c r="F61" s="18"/>
      <c r="G61" s="18"/>
      <c r="H61" s="56"/>
      <c r="I61" s="18"/>
      <c r="J61" s="18"/>
      <c r="K61" s="18"/>
      <c r="M61" s="56"/>
    </row>
  </sheetData>
  <sheetProtection/>
  <printOptions/>
  <pageMargins left="0.7086614173228347" right="0.7086614173228347" top="0.7480314960629921" bottom="0.7480314960629921" header="0.31496062992125984" footer="0.31496062992125984"/>
  <pageSetup horizontalDpi="600" verticalDpi="600" orientation="portrait" paperSize="9" scale="47" r:id="rId1"/>
  <colBreaks count="1" manualBreakCount="1">
    <brk id="18" max="65535" man="1"/>
  </colBreaks>
</worksheet>
</file>

<file path=xl/worksheets/sheet7.xml><?xml version="1.0" encoding="utf-8"?>
<worksheet xmlns="http://schemas.openxmlformats.org/spreadsheetml/2006/main" xmlns:r="http://schemas.openxmlformats.org/officeDocument/2006/relationships">
  <dimension ref="B1:R100"/>
  <sheetViews>
    <sheetView view="pageBreakPreview" zoomScale="80" zoomScaleNormal="80" zoomScaleSheetLayoutView="80" zoomScalePageLayoutView="0" workbookViewId="0" topLeftCell="A1">
      <selection activeCell="H47" sqref="H47"/>
    </sheetView>
  </sheetViews>
  <sheetFormatPr defaultColWidth="9.140625" defaultRowHeight="12.75"/>
  <cols>
    <col min="1" max="1" width="1.421875" style="184" customWidth="1"/>
    <col min="2" max="2" width="47.421875" style="184" bestFit="1" customWidth="1"/>
    <col min="3" max="9" width="13.8515625" style="184" customWidth="1"/>
    <col min="10" max="10" width="7.28125" style="184" customWidth="1"/>
    <col min="11" max="11" width="47.421875" style="184" bestFit="1" customWidth="1"/>
    <col min="12" max="18" width="13.8515625" style="184" customWidth="1"/>
    <col min="19" max="16384" width="9.140625" style="184" customWidth="1"/>
  </cols>
  <sheetData>
    <row r="1" spans="3:18" ht="12.75">
      <c r="C1" s="185"/>
      <c r="D1" s="185"/>
      <c r="E1" s="185"/>
      <c r="F1" s="185"/>
      <c r="G1" s="185"/>
      <c r="H1" s="185"/>
      <c r="I1" s="185"/>
      <c r="L1" s="185"/>
      <c r="M1" s="185"/>
      <c r="N1" s="185"/>
      <c r="O1" s="185"/>
      <c r="P1" s="185"/>
      <c r="Q1" s="185"/>
      <c r="R1" s="185"/>
    </row>
    <row r="2" spans="2:18" ht="12.75">
      <c r="B2" s="89" t="s">
        <v>153</v>
      </c>
      <c r="C2" s="262" t="s">
        <v>64</v>
      </c>
      <c r="D2" s="262"/>
      <c r="E2" s="262"/>
      <c r="F2" s="262"/>
      <c r="G2" s="262"/>
      <c r="H2" s="262"/>
      <c r="I2" s="262"/>
      <c r="K2" s="89" t="s">
        <v>153</v>
      </c>
      <c r="L2" s="262" t="s">
        <v>0</v>
      </c>
      <c r="M2" s="262"/>
      <c r="N2" s="262"/>
      <c r="O2" s="262"/>
      <c r="P2" s="262"/>
      <c r="Q2" s="262"/>
      <c r="R2" s="262"/>
    </row>
    <row r="3" spans="2:11" s="185" customFormat="1" ht="12.75">
      <c r="B3" s="90"/>
      <c r="K3" s="90"/>
    </row>
    <row r="4" spans="2:18" ht="25.5">
      <c r="B4" s="174" t="s">
        <v>260</v>
      </c>
      <c r="C4" s="92" t="s">
        <v>154</v>
      </c>
      <c r="D4" s="92" t="s">
        <v>155</v>
      </c>
      <c r="E4" s="92" t="s">
        <v>156</v>
      </c>
      <c r="F4" s="92" t="s">
        <v>157</v>
      </c>
      <c r="G4" s="92" t="s">
        <v>158</v>
      </c>
      <c r="H4" s="92" t="s">
        <v>159</v>
      </c>
      <c r="I4" s="92" t="s">
        <v>160</v>
      </c>
      <c r="K4" s="93" t="s">
        <v>262</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5"/>
      <c r="D6" s="35"/>
      <c r="E6" s="35"/>
      <c r="F6" s="35"/>
      <c r="G6" s="35"/>
      <c r="H6" s="35"/>
      <c r="I6" s="35"/>
      <c r="K6" s="98"/>
      <c r="L6" s="35"/>
      <c r="M6" s="35"/>
      <c r="N6" s="35"/>
      <c r="O6" s="35"/>
      <c r="P6" s="35"/>
      <c r="Q6" s="35"/>
      <c r="R6" s="35"/>
    </row>
    <row r="7" spans="2:18" ht="12.75">
      <c r="B7" s="98" t="s">
        <v>162</v>
      </c>
      <c r="C7" s="35">
        <v>811</v>
      </c>
      <c r="D7" s="35">
        <v>11071</v>
      </c>
      <c r="E7" s="35">
        <v>91</v>
      </c>
      <c r="F7" s="35">
        <v>457</v>
      </c>
      <c r="G7" s="35">
        <v>65</v>
      </c>
      <c r="H7" s="35">
        <v>0</v>
      </c>
      <c r="I7" s="42">
        <v>12495</v>
      </c>
      <c r="K7" s="98" t="s">
        <v>162</v>
      </c>
      <c r="L7" s="186">
        <f aca="true" t="shared" si="0" ref="L7:P9">C7/C54-1</f>
        <v>-0.29108391608391604</v>
      </c>
      <c r="M7" s="186">
        <f t="shared" si="0"/>
        <v>0.4060198120396241</v>
      </c>
      <c r="N7" s="186">
        <f t="shared" si="0"/>
        <v>1.6</v>
      </c>
      <c r="O7" s="186">
        <f t="shared" si="0"/>
        <v>0.08293838862559233</v>
      </c>
      <c r="P7" s="186">
        <f t="shared" si="0"/>
        <v>0.08333333333333326</v>
      </c>
      <c r="Q7" s="186"/>
      <c r="R7" s="186">
        <f>I7/I54-1</f>
        <v>0.3104352385946514</v>
      </c>
    </row>
    <row r="8" spans="2:18" ht="12.75">
      <c r="B8" s="98" t="s">
        <v>163</v>
      </c>
      <c r="C8" s="35">
        <v>406</v>
      </c>
      <c r="D8" s="35">
        <v>119</v>
      </c>
      <c r="E8" s="35">
        <v>1225</v>
      </c>
      <c r="F8" s="35">
        <v>231</v>
      </c>
      <c r="G8" s="35">
        <v>23</v>
      </c>
      <c r="H8" s="35">
        <v>-2004</v>
      </c>
      <c r="I8" s="42">
        <v>0</v>
      </c>
      <c r="K8" s="98" t="s">
        <v>163</v>
      </c>
      <c r="L8" s="186">
        <f t="shared" si="0"/>
        <v>-0.14164904862579286</v>
      </c>
      <c r="M8" s="186">
        <f t="shared" si="0"/>
        <v>0.5866666666666667</v>
      </c>
      <c r="N8" s="186">
        <f t="shared" si="0"/>
        <v>0.006573541495480617</v>
      </c>
      <c r="O8" s="186">
        <f t="shared" si="0"/>
        <v>0.008733624454148492</v>
      </c>
      <c r="P8" s="186">
        <f t="shared" si="0"/>
        <v>-0.11538461538461542</v>
      </c>
      <c r="Q8" s="186">
        <f>H8/H55-1</f>
        <v>-0.007920792079207928</v>
      </c>
      <c r="R8" s="186"/>
    </row>
    <row r="9" spans="2:18" ht="12.75">
      <c r="B9" s="100" t="s">
        <v>164</v>
      </c>
      <c r="C9" s="101">
        <v>1217</v>
      </c>
      <c r="D9" s="101">
        <v>11190</v>
      </c>
      <c r="E9" s="101">
        <v>1316</v>
      </c>
      <c r="F9" s="101">
        <v>688</v>
      </c>
      <c r="G9" s="101">
        <v>88</v>
      </c>
      <c r="H9" s="101">
        <v>-2004</v>
      </c>
      <c r="I9" s="31">
        <v>12495</v>
      </c>
      <c r="K9" s="100" t="s">
        <v>164</v>
      </c>
      <c r="L9" s="187">
        <f t="shared" si="0"/>
        <v>-0.2473716759431045</v>
      </c>
      <c r="M9" s="187">
        <f t="shared" si="0"/>
        <v>0.40772424204302427</v>
      </c>
      <c r="N9" s="187">
        <f t="shared" si="0"/>
        <v>0.051118210862619806</v>
      </c>
      <c r="O9" s="187">
        <f t="shared" si="0"/>
        <v>0.056835637480798784</v>
      </c>
      <c r="P9" s="187">
        <f t="shared" si="0"/>
        <v>0.023255813953488413</v>
      </c>
      <c r="Q9" s="187">
        <f>H9/H56-1</f>
        <v>-0.007920792079207928</v>
      </c>
      <c r="R9" s="187">
        <f>I9/I56-1</f>
        <v>0.3104352385946514</v>
      </c>
    </row>
    <row r="10" spans="2:18" ht="12.75">
      <c r="B10" s="98"/>
      <c r="C10" s="35"/>
      <c r="D10" s="35"/>
      <c r="E10" s="35"/>
      <c r="F10" s="35"/>
      <c r="G10" s="35"/>
      <c r="H10" s="35"/>
      <c r="I10" s="42"/>
      <c r="K10" s="98"/>
      <c r="L10" s="186"/>
      <c r="M10" s="186"/>
      <c r="N10" s="186"/>
      <c r="O10" s="186"/>
      <c r="P10" s="186"/>
      <c r="Q10" s="186"/>
      <c r="R10" s="186"/>
    </row>
    <row r="11" spans="2:18" ht="12.75">
      <c r="B11" s="102" t="s">
        <v>47</v>
      </c>
      <c r="C11" s="35">
        <v>-317</v>
      </c>
      <c r="D11" s="35">
        <v>-40</v>
      </c>
      <c r="E11" s="35">
        <v>-219</v>
      </c>
      <c r="F11" s="35">
        <v>-83</v>
      </c>
      <c r="G11" s="35">
        <v>-5</v>
      </c>
      <c r="H11" s="35">
        <v>0</v>
      </c>
      <c r="I11" s="42">
        <v>-664</v>
      </c>
      <c r="K11" s="102" t="s">
        <v>47</v>
      </c>
      <c r="L11" s="186">
        <f aca="true" t="shared" si="1" ref="L11:Q18">C11/C58-1</f>
        <v>0.12811387900355875</v>
      </c>
      <c r="M11" s="186">
        <f t="shared" si="1"/>
        <v>0.02564102564102555</v>
      </c>
      <c r="N11" s="186">
        <f t="shared" si="1"/>
        <v>0.01388888888888884</v>
      </c>
      <c r="O11" s="186">
        <f t="shared" si="1"/>
        <v>0.012195121951219523</v>
      </c>
      <c r="P11" s="186">
        <f t="shared" si="1"/>
        <v>0</v>
      </c>
      <c r="Q11" s="186"/>
      <c r="R11" s="186">
        <f aca="true" t="shared" si="2" ref="R11:R18">I11/I58-1</f>
        <v>0.0658105939004816</v>
      </c>
    </row>
    <row r="12" spans="2:18" ht="12.75">
      <c r="B12" s="102" t="s">
        <v>165</v>
      </c>
      <c r="C12" s="35">
        <v>-339</v>
      </c>
      <c r="D12" s="35">
        <v>-10571</v>
      </c>
      <c r="E12" s="35">
        <v>-795</v>
      </c>
      <c r="F12" s="35">
        <v>-378</v>
      </c>
      <c r="G12" s="35">
        <v>-89</v>
      </c>
      <c r="H12" s="35">
        <v>2003</v>
      </c>
      <c r="I12" s="42">
        <v>-10169</v>
      </c>
      <c r="J12" s="185"/>
      <c r="K12" s="102" t="s">
        <v>165</v>
      </c>
      <c r="L12" s="186">
        <f t="shared" si="1"/>
        <v>-0.30957230142566194</v>
      </c>
      <c r="M12" s="186">
        <f t="shared" si="1"/>
        <v>0.3691231705737599</v>
      </c>
      <c r="N12" s="186">
        <f t="shared" si="1"/>
        <v>0.2679425837320575</v>
      </c>
      <c r="O12" s="186">
        <f t="shared" si="1"/>
        <v>-0.13103448275862073</v>
      </c>
      <c r="P12" s="186">
        <f t="shared" si="1"/>
        <v>-0.08247422680412375</v>
      </c>
      <c r="Q12" s="186">
        <f t="shared" si="1"/>
        <v>-0.006941001487357434</v>
      </c>
      <c r="R12" s="186">
        <f t="shared" si="2"/>
        <v>0.3827848789774273</v>
      </c>
    </row>
    <row r="13" spans="2:18" ht="12.75">
      <c r="B13" s="38" t="s">
        <v>45</v>
      </c>
      <c r="C13" s="35">
        <v>-67</v>
      </c>
      <c r="D13" s="35">
        <v>-8996</v>
      </c>
      <c r="E13" s="35">
        <v>-179</v>
      </c>
      <c r="F13" s="35">
        <v>-294</v>
      </c>
      <c r="G13" s="35">
        <v>-44</v>
      </c>
      <c r="H13" s="35">
        <v>743</v>
      </c>
      <c r="I13" s="42">
        <v>-8837</v>
      </c>
      <c r="J13" s="243"/>
      <c r="K13" s="38" t="s">
        <v>45</v>
      </c>
      <c r="L13" s="186">
        <f t="shared" si="1"/>
        <v>-0.18292682926829273</v>
      </c>
      <c r="M13" s="186">
        <f t="shared" si="1"/>
        <v>0.4965895857594411</v>
      </c>
      <c r="N13" s="186">
        <f t="shared" si="1"/>
        <v>0.3984375</v>
      </c>
      <c r="O13" s="186">
        <f t="shared" si="1"/>
        <v>-0.16713881019830024</v>
      </c>
      <c r="P13" s="186">
        <f t="shared" si="1"/>
        <v>1.2000000000000002</v>
      </c>
      <c r="Q13" s="186">
        <f t="shared" si="1"/>
        <v>0.017808219178082174</v>
      </c>
      <c r="R13" s="186">
        <f t="shared" si="2"/>
        <v>0.5069918144611187</v>
      </c>
    </row>
    <row r="14" spans="2:18" ht="12.75">
      <c r="B14" s="39" t="s">
        <v>46</v>
      </c>
      <c r="C14" s="35">
        <v>-205</v>
      </c>
      <c r="D14" s="35">
        <v>-98</v>
      </c>
      <c r="E14" s="35">
        <v>-342</v>
      </c>
      <c r="F14" s="35">
        <v>-32</v>
      </c>
      <c r="G14" s="35">
        <v>-21</v>
      </c>
      <c r="H14" s="35">
        <v>0</v>
      </c>
      <c r="I14" s="42">
        <v>-698</v>
      </c>
      <c r="J14" s="243"/>
      <c r="K14" s="39" t="s">
        <v>46</v>
      </c>
      <c r="L14" s="186">
        <f t="shared" si="1"/>
        <v>-0.2023346303501945</v>
      </c>
      <c r="M14" s="186">
        <f t="shared" si="1"/>
        <v>-0.08411214953271029</v>
      </c>
      <c r="N14" s="186">
        <f t="shared" si="1"/>
        <v>0.3571428571428572</v>
      </c>
      <c r="O14" s="186">
        <f t="shared" si="1"/>
        <v>-0.08571428571428574</v>
      </c>
      <c r="P14" s="186">
        <f t="shared" si="1"/>
        <v>-0.4</v>
      </c>
      <c r="Q14" s="186" t="e">
        <f t="shared" si="1"/>
        <v>#DIV/0!</v>
      </c>
      <c r="R14" s="186">
        <f t="shared" si="2"/>
        <v>0.017492711370262315</v>
      </c>
    </row>
    <row r="15" spans="2:18" ht="12.75">
      <c r="B15" s="38" t="s">
        <v>48</v>
      </c>
      <c r="C15" s="35">
        <v>-182</v>
      </c>
      <c r="D15" s="35">
        <v>-1387</v>
      </c>
      <c r="E15" s="35">
        <v>-155</v>
      </c>
      <c r="F15" s="35">
        <v>-22</v>
      </c>
      <c r="G15" s="35">
        <v>-23</v>
      </c>
      <c r="H15" s="35">
        <v>1246</v>
      </c>
      <c r="I15" s="42">
        <v>-523</v>
      </c>
      <c r="J15" s="243"/>
      <c r="K15" s="38" t="s">
        <v>48</v>
      </c>
      <c r="L15" s="186">
        <f t="shared" si="1"/>
        <v>-0.12077294685990336</v>
      </c>
      <c r="M15" s="186">
        <f t="shared" si="1"/>
        <v>-0.007868383404864066</v>
      </c>
      <c r="N15" s="186">
        <f t="shared" si="1"/>
        <v>-0.054878048780487854</v>
      </c>
      <c r="O15" s="186">
        <f t="shared" si="1"/>
        <v>-0.08333333333333337</v>
      </c>
      <c r="P15" s="186">
        <f t="shared" si="1"/>
        <v>-0.3783783783783784</v>
      </c>
      <c r="Q15" s="186">
        <f t="shared" si="1"/>
        <v>0.0008032128514057213</v>
      </c>
      <c r="R15" s="186">
        <f t="shared" si="2"/>
        <v>-0.10598290598290594</v>
      </c>
    </row>
    <row r="16" spans="2:18" ht="12.75">
      <c r="B16" s="38" t="s">
        <v>49</v>
      </c>
      <c r="C16" s="35">
        <v>139</v>
      </c>
      <c r="D16" s="35">
        <v>10</v>
      </c>
      <c r="E16" s="35">
        <v>43</v>
      </c>
      <c r="F16" s="35">
        <v>0</v>
      </c>
      <c r="G16" s="35">
        <v>0</v>
      </c>
      <c r="H16" s="35">
        <v>14</v>
      </c>
      <c r="I16" s="42">
        <v>206</v>
      </c>
      <c r="J16" s="243"/>
      <c r="K16" s="38" t="s">
        <v>49</v>
      </c>
      <c r="L16" s="186">
        <f t="shared" si="1"/>
        <v>0.23008849557522115</v>
      </c>
      <c r="M16" s="186">
        <f t="shared" si="1"/>
        <v>0.11111111111111116</v>
      </c>
      <c r="N16" s="186">
        <f t="shared" si="1"/>
        <v>0.6538461538461537</v>
      </c>
      <c r="O16" s="186" t="e">
        <f t="shared" si="1"/>
        <v>#DIV/0!</v>
      </c>
      <c r="P16" s="186" t="e">
        <f t="shared" si="1"/>
        <v>#DIV/0!</v>
      </c>
      <c r="Q16" s="186">
        <f t="shared" si="1"/>
        <v>-0.6666666666666667</v>
      </c>
      <c r="R16" s="186">
        <f t="shared" si="2"/>
        <v>0.08421052631578951</v>
      </c>
    </row>
    <row r="17" spans="2:18" ht="12.75">
      <c r="B17" s="38" t="s">
        <v>50</v>
      </c>
      <c r="C17" s="35">
        <v>-24</v>
      </c>
      <c r="D17" s="35">
        <v>-100</v>
      </c>
      <c r="E17" s="35">
        <v>-162</v>
      </c>
      <c r="F17" s="35">
        <v>-30</v>
      </c>
      <c r="G17" s="35">
        <v>-1</v>
      </c>
      <c r="H17" s="35">
        <v>0</v>
      </c>
      <c r="I17" s="42">
        <v>-317</v>
      </c>
      <c r="J17" s="243"/>
      <c r="K17" s="38" t="s">
        <v>50</v>
      </c>
      <c r="L17" s="186">
        <f t="shared" si="1"/>
        <v>-0.5862068965517242</v>
      </c>
      <c r="M17" s="186">
        <f t="shared" si="1"/>
        <v>-0.5327102803738317</v>
      </c>
      <c r="N17" s="186">
        <f t="shared" si="1"/>
        <v>0.4862385321100917</v>
      </c>
      <c r="O17" s="186">
        <f t="shared" si="1"/>
        <v>0.30434782608695654</v>
      </c>
      <c r="P17" s="186">
        <f t="shared" si="1"/>
        <v>-0.8</v>
      </c>
      <c r="Q17" s="186" t="e">
        <f t="shared" si="1"/>
        <v>#DIV/0!</v>
      </c>
      <c r="R17" s="186">
        <f t="shared" si="2"/>
        <v>-0.2249388753056235</v>
      </c>
    </row>
    <row r="18" spans="2:18" ht="12.75">
      <c r="B18" s="103" t="s">
        <v>166</v>
      </c>
      <c r="C18" s="101">
        <v>-656</v>
      </c>
      <c r="D18" s="101">
        <v>-10611</v>
      </c>
      <c r="E18" s="101">
        <v>-1014</v>
      </c>
      <c r="F18" s="101">
        <v>-461</v>
      </c>
      <c r="G18" s="101">
        <v>-94</v>
      </c>
      <c r="H18" s="101">
        <v>2003</v>
      </c>
      <c r="I18" s="31">
        <v>-10833</v>
      </c>
      <c r="K18" s="103" t="s">
        <v>166</v>
      </c>
      <c r="L18" s="187">
        <f t="shared" si="1"/>
        <v>-0.15025906735751293</v>
      </c>
      <c r="M18" s="187">
        <f t="shared" si="1"/>
        <v>0.3673969072164949</v>
      </c>
      <c r="N18" s="187">
        <f t="shared" si="1"/>
        <v>0.20284697508896787</v>
      </c>
      <c r="O18" s="187">
        <f t="shared" si="1"/>
        <v>-0.1083172147001934</v>
      </c>
      <c r="P18" s="187">
        <f t="shared" si="1"/>
        <v>-0.07843137254901966</v>
      </c>
      <c r="Q18" s="187">
        <f t="shared" si="1"/>
        <v>-0.006941001487357434</v>
      </c>
      <c r="R18" s="187">
        <f t="shared" si="2"/>
        <v>0.35802933433621664</v>
      </c>
    </row>
    <row r="19" spans="2:18" ht="12.75">
      <c r="B19" s="102"/>
      <c r="C19" s="35"/>
      <c r="D19" s="35"/>
      <c r="E19" s="35"/>
      <c r="F19" s="35"/>
      <c r="G19" s="35"/>
      <c r="H19" s="35"/>
      <c r="I19" s="35"/>
      <c r="K19" s="102"/>
      <c r="L19" s="186"/>
      <c r="M19" s="186"/>
      <c r="N19" s="186"/>
      <c r="O19" s="186"/>
      <c r="P19" s="186"/>
      <c r="Q19" s="186"/>
      <c r="R19" s="188"/>
    </row>
    <row r="20" spans="2:18" ht="13.5" thickBot="1">
      <c r="B20" s="105" t="s">
        <v>52</v>
      </c>
      <c r="C20" s="46">
        <v>561</v>
      </c>
      <c r="D20" s="46">
        <v>579</v>
      </c>
      <c r="E20" s="46">
        <v>302</v>
      </c>
      <c r="F20" s="46">
        <v>227</v>
      </c>
      <c r="G20" s="46">
        <v>-6</v>
      </c>
      <c r="H20" s="46">
        <v>-1</v>
      </c>
      <c r="I20" s="46">
        <v>1662</v>
      </c>
      <c r="K20" s="105" t="s">
        <v>52</v>
      </c>
      <c r="L20" s="189">
        <f aca="true" t="shared" si="3" ref="L20:R20">C20/C67-1</f>
        <v>-0.336094674556213</v>
      </c>
      <c r="M20" s="189">
        <f t="shared" si="3"/>
        <v>2.0634920634920637</v>
      </c>
      <c r="N20" s="189">
        <f t="shared" si="3"/>
        <v>-0.2616136919315404</v>
      </c>
      <c r="O20" s="189">
        <f t="shared" si="3"/>
        <v>0.6940298507462686</v>
      </c>
      <c r="P20" s="189">
        <f t="shared" si="3"/>
        <v>-0.625</v>
      </c>
      <c r="Q20" s="189">
        <f t="shared" si="3"/>
        <v>-0.6666666666666667</v>
      </c>
      <c r="R20" s="189">
        <f t="shared" si="3"/>
        <v>0.06675224646983313</v>
      </c>
    </row>
    <row r="21" spans="2:18" ht="13.5" thickTop="1">
      <c r="B21" s="102"/>
      <c r="C21" s="35"/>
      <c r="D21" s="35"/>
      <c r="E21" s="35"/>
      <c r="F21" s="35"/>
      <c r="G21" s="35"/>
      <c r="H21" s="35"/>
      <c r="I21" s="42"/>
      <c r="K21" s="102"/>
      <c r="L21" s="186"/>
      <c r="M21" s="186"/>
      <c r="N21" s="186"/>
      <c r="O21" s="186"/>
      <c r="P21" s="186"/>
      <c r="Q21" s="186"/>
      <c r="R21" s="186"/>
    </row>
    <row r="22" spans="2:18" ht="12.75">
      <c r="B22" s="102" t="s">
        <v>167</v>
      </c>
      <c r="C22" s="35"/>
      <c r="D22" s="35"/>
      <c r="E22" s="35"/>
      <c r="F22" s="35"/>
      <c r="G22" s="35"/>
      <c r="H22" s="35"/>
      <c r="I22" s="42">
        <v>-72</v>
      </c>
      <c r="K22" s="102" t="s">
        <v>167</v>
      </c>
      <c r="L22" s="186"/>
      <c r="M22" s="186"/>
      <c r="N22" s="186"/>
      <c r="O22" s="186"/>
      <c r="P22" s="186"/>
      <c r="Q22" s="186"/>
      <c r="R22" s="186">
        <f>I22/I69-1</f>
        <v>1.3225806451612905</v>
      </c>
    </row>
    <row r="23" spans="2:18" ht="12.75">
      <c r="B23" s="102" t="s">
        <v>55</v>
      </c>
      <c r="C23" s="35"/>
      <c r="D23" s="35">
        <v>0</v>
      </c>
      <c r="E23" s="35"/>
      <c r="F23" s="35"/>
      <c r="G23" s="35"/>
      <c r="H23" s="35"/>
      <c r="I23" s="42">
        <v>0</v>
      </c>
      <c r="K23" s="102" t="s">
        <v>55</v>
      </c>
      <c r="L23" s="186"/>
      <c r="M23" s="186">
        <f>D23/D70-1</f>
        <v>-1</v>
      </c>
      <c r="N23" s="186"/>
      <c r="O23" s="186"/>
      <c r="P23" s="186"/>
      <c r="Q23" s="186"/>
      <c r="R23" s="186">
        <f>I23/I70-1</f>
        <v>-1</v>
      </c>
    </row>
    <row r="24" spans="2:18" ht="12.75">
      <c r="B24" s="102"/>
      <c r="C24" s="35"/>
      <c r="D24" s="35"/>
      <c r="E24" s="35"/>
      <c r="F24" s="35"/>
      <c r="G24" s="35"/>
      <c r="H24" s="35"/>
      <c r="I24" s="42"/>
      <c r="K24" s="102"/>
      <c r="L24" s="186"/>
      <c r="M24" s="186"/>
      <c r="N24" s="186"/>
      <c r="O24" s="186"/>
      <c r="P24" s="186"/>
      <c r="Q24" s="186"/>
      <c r="R24" s="186"/>
    </row>
    <row r="25" spans="2:18" ht="12.75">
      <c r="B25" s="108" t="s">
        <v>56</v>
      </c>
      <c r="C25" s="101"/>
      <c r="D25" s="101"/>
      <c r="E25" s="101"/>
      <c r="F25" s="101"/>
      <c r="G25" s="101"/>
      <c r="H25" s="101"/>
      <c r="I25" s="31">
        <v>1590</v>
      </c>
      <c r="K25" s="108" t="s">
        <v>56</v>
      </c>
      <c r="L25" s="187"/>
      <c r="M25" s="187"/>
      <c r="N25" s="187"/>
      <c r="O25" s="187"/>
      <c r="P25" s="187"/>
      <c r="Q25" s="187"/>
      <c r="R25" s="190">
        <f>I25/I72-1</f>
        <v>0.046052631578947345</v>
      </c>
    </row>
    <row r="26" spans="2:18" ht="12.75">
      <c r="B26" s="102"/>
      <c r="C26" s="35"/>
      <c r="D26" s="35"/>
      <c r="E26" s="35"/>
      <c r="F26" s="35"/>
      <c r="G26" s="35"/>
      <c r="H26" s="35"/>
      <c r="I26" s="42"/>
      <c r="K26" s="102"/>
      <c r="L26" s="186"/>
      <c r="M26" s="186"/>
      <c r="N26" s="186"/>
      <c r="O26" s="186"/>
      <c r="P26" s="186"/>
      <c r="Q26" s="186"/>
      <c r="R26" s="186"/>
    </row>
    <row r="27" spans="2:18" ht="12.75">
      <c r="B27" s="102" t="s">
        <v>57</v>
      </c>
      <c r="C27" s="35"/>
      <c r="D27" s="35"/>
      <c r="E27" s="35"/>
      <c r="F27" s="35"/>
      <c r="G27" s="35"/>
      <c r="H27" s="35"/>
      <c r="I27" s="42">
        <v>-346</v>
      </c>
      <c r="K27" s="102" t="s">
        <v>57</v>
      </c>
      <c r="L27" s="186"/>
      <c r="M27" s="186"/>
      <c r="N27" s="186"/>
      <c r="O27" s="186"/>
      <c r="P27" s="186"/>
      <c r="Q27" s="186"/>
      <c r="R27" s="186">
        <f>I27/I74-1</f>
        <v>0.01764705882352935</v>
      </c>
    </row>
    <row r="28" spans="2:18" ht="12.75">
      <c r="B28" s="102"/>
      <c r="C28" s="35"/>
      <c r="D28" s="35"/>
      <c r="E28" s="35"/>
      <c r="F28" s="35"/>
      <c r="G28" s="35"/>
      <c r="H28" s="35"/>
      <c r="I28" s="42"/>
      <c r="K28" s="102"/>
      <c r="L28" s="186"/>
      <c r="M28" s="186"/>
      <c r="N28" s="186"/>
      <c r="O28" s="186"/>
      <c r="P28" s="186"/>
      <c r="Q28" s="186"/>
      <c r="R28" s="186"/>
    </row>
    <row r="29" spans="2:18" ht="13.5" thickBot="1">
      <c r="B29" s="105" t="s">
        <v>168</v>
      </c>
      <c r="C29" s="110"/>
      <c r="D29" s="110"/>
      <c r="E29" s="110"/>
      <c r="F29" s="110"/>
      <c r="G29" s="110"/>
      <c r="H29" s="110"/>
      <c r="I29" s="46">
        <v>1244</v>
      </c>
      <c r="K29" s="105" t="s">
        <v>168</v>
      </c>
      <c r="L29" s="191"/>
      <c r="M29" s="191"/>
      <c r="N29" s="191"/>
      <c r="O29" s="191"/>
      <c r="P29" s="191"/>
      <c r="Q29" s="191"/>
      <c r="R29" s="189">
        <f>I29/I76-1</f>
        <v>0.05423728813559325</v>
      </c>
    </row>
    <row r="30" spans="2:18" ht="13.5" thickTop="1">
      <c r="B30" s="102"/>
      <c r="C30" s="35"/>
      <c r="D30" s="35"/>
      <c r="E30" s="35"/>
      <c r="F30" s="35"/>
      <c r="G30" s="35"/>
      <c r="H30" s="35"/>
      <c r="I30" s="42"/>
      <c r="K30" s="102"/>
      <c r="L30" s="186"/>
      <c r="M30" s="186"/>
      <c r="N30" s="186"/>
      <c r="O30" s="186"/>
      <c r="P30" s="186"/>
      <c r="Q30" s="186"/>
      <c r="R30" s="186"/>
    </row>
    <row r="31" spans="2:18" ht="12.75">
      <c r="B31" s="111" t="s">
        <v>169</v>
      </c>
      <c r="C31" s="35"/>
      <c r="D31" s="35"/>
      <c r="E31" s="35"/>
      <c r="F31" s="35"/>
      <c r="G31" s="35"/>
      <c r="H31" s="35"/>
      <c r="I31" s="42"/>
      <c r="K31" s="111" t="s">
        <v>169</v>
      </c>
      <c r="L31" s="186"/>
      <c r="M31" s="186"/>
      <c r="N31" s="186"/>
      <c r="O31" s="186"/>
      <c r="P31" s="186"/>
      <c r="Q31" s="186"/>
      <c r="R31" s="186"/>
    </row>
    <row r="32" spans="2:18" ht="12.75">
      <c r="B32" s="102" t="s">
        <v>170</v>
      </c>
      <c r="C32" s="35">
        <v>15504</v>
      </c>
      <c r="D32" s="35">
        <v>18798</v>
      </c>
      <c r="E32" s="35">
        <v>14384</v>
      </c>
      <c r="F32" s="35">
        <v>4060</v>
      </c>
      <c r="G32" s="35">
        <v>364</v>
      </c>
      <c r="H32" s="35">
        <v>-6643</v>
      </c>
      <c r="I32" s="42">
        <v>46467</v>
      </c>
      <c r="K32" s="102" t="s">
        <v>170</v>
      </c>
      <c r="L32" s="186">
        <f aca="true" t="shared" si="4" ref="L32:R32">C32/C79-1</f>
        <v>0.0029758054082029695</v>
      </c>
      <c r="M32" s="186">
        <f t="shared" si="4"/>
        <v>0.12253672518810466</v>
      </c>
      <c r="N32" s="186">
        <f t="shared" si="4"/>
        <v>0.012244897959183598</v>
      </c>
      <c r="O32" s="186">
        <f t="shared" si="4"/>
        <v>0.017798947104537444</v>
      </c>
      <c r="P32" s="186">
        <f t="shared" si="4"/>
        <v>-0.0267379679144385</v>
      </c>
      <c r="Q32" s="186">
        <f t="shared" si="4"/>
        <v>0.1164705882352941</v>
      </c>
      <c r="R32" s="186">
        <f t="shared" si="4"/>
        <v>0.03658509380507291</v>
      </c>
    </row>
    <row r="33" spans="2:18" ht="12.75">
      <c r="B33" s="102" t="s">
        <v>171</v>
      </c>
      <c r="C33" s="35"/>
      <c r="D33" s="35">
        <v>856</v>
      </c>
      <c r="E33" s="35"/>
      <c r="F33" s="35"/>
      <c r="G33" s="35"/>
      <c r="H33" s="35"/>
      <c r="I33" s="42">
        <v>856</v>
      </c>
      <c r="K33" s="102" t="s">
        <v>171</v>
      </c>
      <c r="L33" s="186"/>
      <c r="M33" s="186">
        <f>D33/D80-1</f>
        <v>0.18723994452149784</v>
      </c>
      <c r="N33" s="186"/>
      <c r="O33" s="186"/>
      <c r="P33" s="186"/>
      <c r="Q33" s="186"/>
      <c r="R33" s="186">
        <f>I33/I80-1</f>
        <v>0.18723994452149784</v>
      </c>
    </row>
    <row r="34" spans="2:18" ht="12.75">
      <c r="B34" s="102" t="s">
        <v>172</v>
      </c>
      <c r="C34" s="35"/>
      <c r="D34" s="35"/>
      <c r="E34" s="35"/>
      <c r="F34" s="35"/>
      <c r="G34" s="35"/>
      <c r="H34" s="35"/>
      <c r="I34" s="42">
        <v>482</v>
      </c>
      <c r="K34" s="102" t="s">
        <v>172</v>
      </c>
      <c r="L34" s="186"/>
      <c r="M34" s="186"/>
      <c r="N34" s="186"/>
      <c r="O34" s="186"/>
      <c r="P34" s="186"/>
      <c r="Q34" s="186"/>
      <c r="R34" s="186">
        <f>I34/I81-1</f>
        <v>0.9203187250996017</v>
      </c>
    </row>
    <row r="35" spans="2:18" ht="12.75">
      <c r="B35" s="102" t="s">
        <v>74</v>
      </c>
      <c r="C35" s="35"/>
      <c r="D35" s="35"/>
      <c r="E35" s="35"/>
      <c r="F35" s="35"/>
      <c r="G35" s="35"/>
      <c r="H35" s="35"/>
      <c r="I35" s="42">
        <v>1704</v>
      </c>
      <c r="K35" s="102" t="s">
        <v>74</v>
      </c>
      <c r="L35" s="186"/>
      <c r="M35" s="186"/>
      <c r="N35" s="186"/>
      <c r="O35" s="186"/>
      <c r="P35" s="186"/>
      <c r="Q35" s="186"/>
      <c r="R35" s="186">
        <f>I35/I82-1</f>
        <v>-0.22439690487027764</v>
      </c>
    </row>
    <row r="36" spans="2:18" ht="12.75">
      <c r="B36" s="102"/>
      <c r="C36" s="35"/>
      <c r="D36" s="35"/>
      <c r="E36" s="35"/>
      <c r="F36" s="35"/>
      <c r="G36" s="35"/>
      <c r="H36" s="35"/>
      <c r="I36" s="42"/>
      <c r="K36" s="102"/>
      <c r="L36" s="186"/>
      <c r="M36" s="186"/>
      <c r="N36" s="186"/>
      <c r="O36" s="186"/>
      <c r="P36" s="186"/>
      <c r="Q36" s="186"/>
      <c r="R36" s="186"/>
    </row>
    <row r="37" spans="2:18" ht="13.5" thickBot="1">
      <c r="B37" s="105" t="s">
        <v>87</v>
      </c>
      <c r="C37" s="46"/>
      <c r="D37" s="46"/>
      <c r="E37" s="46"/>
      <c r="F37" s="46"/>
      <c r="G37" s="46"/>
      <c r="H37" s="46"/>
      <c r="I37" s="46">
        <v>49509</v>
      </c>
      <c r="K37" s="105" t="s">
        <v>87</v>
      </c>
      <c r="L37" s="189"/>
      <c r="M37" s="189"/>
      <c r="N37" s="189"/>
      <c r="O37" s="189"/>
      <c r="P37" s="189"/>
      <c r="Q37" s="189"/>
      <c r="R37" s="189">
        <f>I37/I84-1</f>
        <v>0.0315234602883574</v>
      </c>
    </row>
    <row r="38" spans="2:18" ht="13.5" thickTop="1">
      <c r="B38" s="102"/>
      <c r="C38" s="35"/>
      <c r="D38" s="35"/>
      <c r="E38" s="35"/>
      <c r="F38" s="35"/>
      <c r="G38" s="35"/>
      <c r="H38" s="35"/>
      <c r="I38" s="42"/>
      <c r="K38" s="102"/>
      <c r="L38" s="186"/>
      <c r="M38" s="186"/>
      <c r="N38" s="186"/>
      <c r="O38" s="186"/>
      <c r="P38" s="186"/>
      <c r="Q38" s="186"/>
      <c r="R38" s="186"/>
    </row>
    <row r="39" spans="2:18" ht="12.75">
      <c r="B39" s="102" t="s">
        <v>96</v>
      </c>
      <c r="C39" s="35"/>
      <c r="D39" s="35"/>
      <c r="E39" s="35"/>
      <c r="F39" s="35"/>
      <c r="G39" s="35"/>
      <c r="H39" s="35"/>
      <c r="I39" s="42">
        <v>31531</v>
      </c>
      <c r="K39" s="102" t="s">
        <v>96</v>
      </c>
      <c r="L39" s="186"/>
      <c r="M39" s="186"/>
      <c r="N39" s="186"/>
      <c r="O39" s="186"/>
      <c r="P39" s="186"/>
      <c r="Q39" s="186"/>
      <c r="R39" s="186">
        <f>I39/I86-1</f>
        <v>0.06899240574993226</v>
      </c>
    </row>
    <row r="40" spans="2:18" ht="12.75">
      <c r="B40" s="102" t="s">
        <v>173</v>
      </c>
      <c r="C40" s="35">
        <v>5291</v>
      </c>
      <c r="D40" s="35">
        <v>4904</v>
      </c>
      <c r="E40" s="35">
        <v>2701</v>
      </c>
      <c r="F40" s="35">
        <v>1961</v>
      </c>
      <c r="G40" s="35">
        <v>217</v>
      </c>
      <c r="H40" s="35">
        <v>-6329</v>
      </c>
      <c r="I40" s="42">
        <v>8745</v>
      </c>
      <c r="K40" s="102" t="s">
        <v>173</v>
      </c>
      <c r="L40" s="186">
        <f aca="true" t="shared" si="5" ref="L40:Q40">C40/C87-1</f>
        <v>0.05947136563876643</v>
      </c>
      <c r="M40" s="186">
        <f t="shared" si="5"/>
        <v>0.11201814058956927</v>
      </c>
      <c r="N40" s="186">
        <f t="shared" si="5"/>
        <v>0.004089219330855043</v>
      </c>
      <c r="O40" s="186">
        <f t="shared" si="5"/>
        <v>0.010824742268041199</v>
      </c>
      <c r="P40" s="186">
        <f t="shared" si="5"/>
        <v>0.28402366863905315</v>
      </c>
      <c r="Q40" s="186">
        <f t="shared" si="5"/>
        <v>0.12335818246361385</v>
      </c>
      <c r="R40" s="186">
        <f>I40/I87-1</f>
        <v>0.020539152759948553</v>
      </c>
    </row>
    <row r="41" spans="2:18" ht="12.75">
      <c r="B41" s="102" t="s">
        <v>174</v>
      </c>
      <c r="C41" s="35"/>
      <c r="D41" s="35"/>
      <c r="E41" s="35"/>
      <c r="F41" s="35"/>
      <c r="G41" s="35"/>
      <c r="H41" s="35"/>
      <c r="I41" s="42">
        <v>6036</v>
      </c>
      <c r="K41" s="102" t="s">
        <v>174</v>
      </c>
      <c r="L41" s="186"/>
      <c r="M41" s="186"/>
      <c r="N41" s="186"/>
      <c r="O41" s="186"/>
      <c r="P41" s="186"/>
      <c r="Q41" s="186"/>
      <c r="R41" s="186">
        <f>I41/I88-1</f>
        <v>-0.10325360273362061</v>
      </c>
    </row>
    <row r="42" spans="2:18" ht="12.75">
      <c r="B42" s="102" t="s">
        <v>102</v>
      </c>
      <c r="C42" s="35"/>
      <c r="D42" s="35"/>
      <c r="E42" s="35"/>
      <c r="F42" s="35"/>
      <c r="G42" s="35"/>
      <c r="H42" s="35"/>
      <c r="I42" s="42">
        <v>3197</v>
      </c>
      <c r="K42" s="102" t="s">
        <v>102</v>
      </c>
      <c r="L42" s="186"/>
      <c r="M42" s="186"/>
      <c r="N42" s="186"/>
      <c r="O42" s="186"/>
      <c r="P42" s="186"/>
      <c r="Q42" s="186"/>
      <c r="R42" s="186">
        <f>I42/I89-1</f>
        <v>-0.0009375000000000355</v>
      </c>
    </row>
    <row r="43" spans="2:18" ht="12.75">
      <c r="B43" s="102"/>
      <c r="C43" s="35"/>
      <c r="D43" s="35"/>
      <c r="E43" s="35"/>
      <c r="F43" s="35"/>
      <c r="G43" s="35"/>
      <c r="H43" s="35"/>
      <c r="I43" s="42"/>
      <c r="K43" s="102"/>
      <c r="L43" s="186"/>
      <c r="M43" s="186"/>
      <c r="N43" s="186"/>
      <c r="O43" s="186"/>
      <c r="P43" s="186"/>
      <c r="Q43" s="186"/>
      <c r="R43" s="186"/>
    </row>
    <row r="44" spans="2:18" ht="13.5" thickBot="1">
      <c r="B44" s="105" t="s">
        <v>111</v>
      </c>
      <c r="C44" s="46"/>
      <c r="D44" s="46"/>
      <c r="E44" s="46"/>
      <c r="F44" s="46"/>
      <c r="G44" s="46"/>
      <c r="H44" s="46"/>
      <c r="I44" s="46">
        <v>49509</v>
      </c>
      <c r="K44" s="105" t="s">
        <v>111</v>
      </c>
      <c r="L44" s="189"/>
      <c r="M44" s="189"/>
      <c r="N44" s="189"/>
      <c r="O44" s="189"/>
      <c r="P44" s="189"/>
      <c r="Q44" s="189"/>
      <c r="R44" s="189">
        <f>I44/I91-1</f>
        <v>0.0315234602883574</v>
      </c>
    </row>
    <row r="45" spans="2:18" ht="13.5" thickTop="1">
      <c r="B45" s="102"/>
      <c r="C45" s="35"/>
      <c r="D45" s="35"/>
      <c r="E45" s="35"/>
      <c r="F45" s="35"/>
      <c r="G45" s="35"/>
      <c r="H45" s="35"/>
      <c r="I45" s="35"/>
      <c r="K45" s="102"/>
      <c r="L45" s="186"/>
      <c r="M45" s="186"/>
      <c r="N45" s="186"/>
      <c r="O45" s="186"/>
      <c r="P45" s="186"/>
      <c r="Q45" s="186"/>
      <c r="R45" s="186"/>
    </row>
    <row r="46" spans="2:18" ht="12.75">
      <c r="B46" s="111" t="s">
        <v>175</v>
      </c>
      <c r="C46" s="35"/>
      <c r="D46" s="35"/>
      <c r="E46" s="35"/>
      <c r="F46" s="35"/>
      <c r="G46" s="35"/>
      <c r="H46" s="35"/>
      <c r="I46" s="35"/>
      <c r="K46" s="111" t="s">
        <v>175</v>
      </c>
      <c r="L46" s="186"/>
      <c r="M46" s="186"/>
      <c r="N46" s="186"/>
      <c r="O46" s="186"/>
      <c r="P46" s="186"/>
      <c r="Q46" s="186"/>
      <c r="R46" s="186"/>
    </row>
    <row r="47" spans="2:18" ht="26.25" thickBot="1">
      <c r="B47" s="112" t="s">
        <v>176</v>
      </c>
      <c r="C47" s="110">
        <v>-397</v>
      </c>
      <c r="D47" s="110">
        <v>-53</v>
      </c>
      <c r="E47" s="110">
        <v>-367</v>
      </c>
      <c r="F47" s="110">
        <v>-103</v>
      </c>
      <c r="G47" s="110">
        <v>-2</v>
      </c>
      <c r="H47" s="110">
        <v>49</v>
      </c>
      <c r="I47" s="46">
        <v>-873</v>
      </c>
      <c r="K47" s="112" t="s">
        <v>176</v>
      </c>
      <c r="L47" s="191">
        <f aca="true" t="shared" si="6" ref="L47:P48">C47/C94-1</f>
        <v>0.640495867768595</v>
      </c>
      <c r="M47" s="191">
        <f t="shared" si="6"/>
        <v>-0.19696969696969702</v>
      </c>
      <c r="N47" s="191">
        <f t="shared" si="6"/>
        <v>-0.0027173913043477826</v>
      </c>
      <c r="O47" s="191">
        <f t="shared" si="6"/>
        <v>1.641025641025641</v>
      </c>
      <c r="P47" s="191">
        <f t="shared" si="6"/>
        <v>0</v>
      </c>
      <c r="Q47" s="191"/>
      <c r="R47" s="189">
        <f>I47/I94-1</f>
        <v>0.2295774647887323</v>
      </c>
    </row>
    <row r="48" spans="2:18" ht="13.5" thickTop="1">
      <c r="B48" s="102" t="s">
        <v>177</v>
      </c>
      <c r="C48" s="35">
        <v>-2389</v>
      </c>
      <c r="D48" s="35">
        <v>-1593</v>
      </c>
      <c r="E48" s="35">
        <v>-114</v>
      </c>
      <c r="F48" s="35">
        <v>-26</v>
      </c>
      <c r="G48" s="35">
        <v>-22</v>
      </c>
      <c r="H48" s="35">
        <v>0</v>
      </c>
      <c r="I48" s="42">
        <v>-4144</v>
      </c>
      <c r="K48" s="102" t="s">
        <v>177</v>
      </c>
      <c r="L48" s="186">
        <f t="shared" si="6"/>
        <v>0.4435045317220543</v>
      </c>
      <c r="M48" s="186">
        <f t="shared" si="6"/>
        <v>0.07345013477088957</v>
      </c>
      <c r="N48" s="186">
        <f t="shared" si="6"/>
        <v>-0.04201680672268904</v>
      </c>
      <c r="O48" s="186">
        <f t="shared" si="6"/>
        <v>-0.23529411764705888</v>
      </c>
      <c r="P48" s="186">
        <f t="shared" si="6"/>
        <v>0.10000000000000009</v>
      </c>
      <c r="Q48" s="186"/>
      <c r="R48" s="188">
        <f>I48/I95-1</f>
        <v>0.25120772946859904</v>
      </c>
    </row>
    <row r="49" spans="2:18" ht="13.5" thickBot="1">
      <c r="B49" s="113" t="s">
        <v>178</v>
      </c>
      <c r="C49" s="114"/>
      <c r="D49" s="114"/>
      <c r="E49" s="114"/>
      <c r="F49" s="114"/>
      <c r="G49" s="114"/>
      <c r="H49" s="114"/>
      <c r="I49" s="114">
        <v>-46</v>
      </c>
      <c r="K49" s="113" t="s">
        <v>178</v>
      </c>
      <c r="L49" s="192"/>
      <c r="M49" s="192"/>
      <c r="N49" s="192"/>
      <c r="O49" s="192"/>
      <c r="P49" s="192"/>
      <c r="Q49" s="192"/>
      <c r="R49" s="192">
        <f>I49/I96-1</f>
        <v>0.022222222222222143</v>
      </c>
    </row>
    <row r="50" spans="2:18" ht="13.5" thickTop="1">
      <c r="B50" s="98"/>
      <c r="C50" s="35"/>
      <c r="D50" s="35"/>
      <c r="E50" s="35"/>
      <c r="F50" s="35"/>
      <c r="G50" s="35"/>
      <c r="H50" s="35"/>
      <c r="I50" s="35"/>
      <c r="K50" s="98"/>
      <c r="L50" s="35"/>
      <c r="M50" s="35"/>
      <c r="N50" s="35"/>
      <c r="O50" s="35"/>
      <c r="P50" s="35"/>
      <c r="Q50" s="35"/>
      <c r="R50" s="35"/>
    </row>
    <row r="51" spans="2:18" ht="25.5">
      <c r="B51" s="91" t="s">
        <v>261</v>
      </c>
      <c r="C51" s="92" t="s">
        <v>154</v>
      </c>
      <c r="D51" s="92" t="s">
        <v>155</v>
      </c>
      <c r="E51" s="92" t="s">
        <v>156</v>
      </c>
      <c r="F51" s="92" t="s">
        <v>157</v>
      </c>
      <c r="G51" s="92" t="s">
        <v>158</v>
      </c>
      <c r="H51" s="92" t="s">
        <v>159</v>
      </c>
      <c r="I51" s="92" t="s">
        <v>160</v>
      </c>
      <c r="K51" s="93" t="s">
        <v>262</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263" t="s">
        <v>64</v>
      </c>
      <c r="M52" s="263"/>
      <c r="N52" s="263"/>
      <c r="O52" s="263"/>
      <c r="P52" s="263"/>
      <c r="Q52" s="263"/>
      <c r="R52" s="263"/>
    </row>
    <row r="53" spans="2:18" ht="12.75">
      <c r="B53" s="98"/>
      <c r="C53" s="35"/>
      <c r="D53" s="35"/>
      <c r="E53" s="35"/>
      <c r="F53" s="35"/>
      <c r="G53" s="35"/>
      <c r="H53" s="35"/>
      <c r="I53" s="35"/>
      <c r="K53" s="98"/>
      <c r="L53" s="35"/>
      <c r="M53" s="35"/>
      <c r="N53" s="35"/>
      <c r="O53" s="35"/>
      <c r="P53" s="35"/>
      <c r="Q53" s="35"/>
      <c r="R53" s="35"/>
    </row>
    <row r="54" spans="2:18" ht="12.75">
      <c r="B54" s="98" t="s">
        <v>162</v>
      </c>
      <c r="C54" s="35">
        <v>1144</v>
      </c>
      <c r="D54" s="35">
        <v>7874</v>
      </c>
      <c r="E54" s="246">
        <v>35</v>
      </c>
      <c r="F54" s="35">
        <v>422</v>
      </c>
      <c r="G54" s="35">
        <v>60</v>
      </c>
      <c r="H54" s="246">
        <v>0</v>
      </c>
      <c r="I54" s="248">
        <v>9535</v>
      </c>
      <c r="K54" s="98" t="s">
        <v>162</v>
      </c>
      <c r="L54" s="37">
        <f aca="true" t="shared" si="7" ref="L54:R56">C7-C54</f>
        <v>-333</v>
      </c>
      <c r="M54" s="37">
        <f t="shared" si="7"/>
        <v>3197</v>
      </c>
      <c r="N54" s="37">
        <f t="shared" si="7"/>
        <v>56</v>
      </c>
      <c r="O54" s="37">
        <f t="shared" si="7"/>
        <v>35</v>
      </c>
      <c r="P54" s="37">
        <f t="shared" si="7"/>
        <v>5</v>
      </c>
      <c r="Q54" s="37">
        <f t="shared" si="7"/>
        <v>0</v>
      </c>
      <c r="R54" s="37">
        <f t="shared" si="7"/>
        <v>2960</v>
      </c>
    </row>
    <row r="55" spans="2:18" ht="12.75">
      <c r="B55" s="98" t="s">
        <v>163</v>
      </c>
      <c r="C55" s="35">
        <v>473</v>
      </c>
      <c r="D55" s="35">
        <v>75</v>
      </c>
      <c r="E55" s="246">
        <v>1217</v>
      </c>
      <c r="F55" s="35">
        <v>229</v>
      </c>
      <c r="G55" s="35">
        <v>26</v>
      </c>
      <c r="H55" s="246">
        <v>-2020</v>
      </c>
      <c r="I55" s="248">
        <v>0</v>
      </c>
      <c r="K55" s="98" t="s">
        <v>163</v>
      </c>
      <c r="L55" s="37">
        <f t="shared" si="7"/>
        <v>-67</v>
      </c>
      <c r="M55" s="37">
        <f t="shared" si="7"/>
        <v>44</v>
      </c>
      <c r="N55" s="37">
        <f t="shared" si="7"/>
        <v>8</v>
      </c>
      <c r="O55" s="37">
        <f t="shared" si="7"/>
        <v>2</v>
      </c>
      <c r="P55" s="37">
        <f t="shared" si="7"/>
        <v>-3</v>
      </c>
      <c r="Q55" s="37">
        <f t="shared" si="7"/>
        <v>16</v>
      </c>
      <c r="R55" s="37">
        <f t="shared" si="7"/>
        <v>0</v>
      </c>
    </row>
    <row r="56" spans="2:18" ht="12.75">
      <c r="B56" s="100" t="s">
        <v>164</v>
      </c>
      <c r="C56" s="101">
        <v>1617</v>
      </c>
      <c r="D56" s="101">
        <v>7949</v>
      </c>
      <c r="E56" s="247">
        <v>1252</v>
      </c>
      <c r="F56" s="101">
        <v>651</v>
      </c>
      <c r="G56" s="101">
        <v>86</v>
      </c>
      <c r="H56" s="247">
        <v>-2020</v>
      </c>
      <c r="I56" s="249">
        <v>9535</v>
      </c>
      <c r="K56" s="100" t="s">
        <v>164</v>
      </c>
      <c r="L56" s="107">
        <f t="shared" si="7"/>
        <v>-400</v>
      </c>
      <c r="M56" s="107">
        <f t="shared" si="7"/>
        <v>3241</v>
      </c>
      <c r="N56" s="107">
        <f t="shared" si="7"/>
        <v>64</v>
      </c>
      <c r="O56" s="107">
        <f t="shared" si="7"/>
        <v>37</v>
      </c>
      <c r="P56" s="107">
        <f t="shared" si="7"/>
        <v>2</v>
      </c>
      <c r="Q56" s="107">
        <f t="shared" si="7"/>
        <v>16</v>
      </c>
      <c r="R56" s="107">
        <f t="shared" si="7"/>
        <v>2960</v>
      </c>
    </row>
    <row r="57" spans="2:18" ht="12.75">
      <c r="B57" s="98"/>
      <c r="C57" s="35"/>
      <c r="D57" s="35"/>
      <c r="E57" s="35"/>
      <c r="F57" s="35"/>
      <c r="G57" s="35"/>
      <c r="H57" s="35"/>
      <c r="I57" s="42"/>
      <c r="K57" s="98"/>
      <c r="L57" s="37"/>
      <c r="M57" s="37"/>
      <c r="N57" s="37"/>
      <c r="O57" s="37"/>
      <c r="P57" s="37"/>
      <c r="Q57" s="37"/>
      <c r="R57" s="37"/>
    </row>
    <row r="58" spans="2:18" ht="12.75">
      <c r="B58" s="102" t="s">
        <v>47</v>
      </c>
      <c r="C58" s="35">
        <v>-281</v>
      </c>
      <c r="D58" s="35">
        <v>-39</v>
      </c>
      <c r="E58" s="35">
        <v>-216</v>
      </c>
      <c r="F58" s="35">
        <v>-82</v>
      </c>
      <c r="G58" s="35">
        <v>-5</v>
      </c>
      <c r="H58" s="35">
        <v>0</v>
      </c>
      <c r="I58" s="42">
        <v>-623</v>
      </c>
      <c r="K58" s="102" t="s">
        <v>47</v>
      </c>
      <c r="L58" s="37">
        <f aca="true" t="shared" si="8" ref="L58:R65">C11-C58</f>
        <v>-36</v>
      </c>
      <c r="M58" s="37">
        <f t="shared" si="8"/>
        <v>-1</v>
      </c>
      <c r="N58" s="37">
        <f t="shared" si="8"/>
        <v>-3</v>
      </c>
      <c r="O58" s="37">
        <f t="shared" si="8"/>
        <v>-1</v>
      </c>
      <c r="P58" s="37">
        <f t="shared" si="8"/>
        <v>0</v>
      </c>
      <c r="Q58" s="37">
        <f t="shared" si="8"/>
        <v>0</v>
      </c>
      <c r="R58" s="37">
        <f t="shared" si="8"/>
        <v>-41</v>
      </c>
    </row>
    <row r="59" spans="2:18" ht="12.75">
      <c r="B59" s="102" t="s">
        <v>165</v>
      </c>
      <c r="C59" s="35">
        <v>-491</v>
      </c>
      <c r="D59" s="35">
        <v>-7721</v>
      </c>
      <c r="E59" s="246">
        <v>-627</v>
      </c>
      <c r="F59" s="35">
        <v>-435</v>
      </c>
      <c r="G59" s="35">
        <v>-97</v>
      </c>
      <c r="H59" s="246">
        <v>2017</v>
      </c>
      <c r="I59" s="248">
        <v>-7354</v>
      </c>
      <c r="J59" s="185"/>
      <c r="K59" s="102" t="s">
        <v>165</v>
      </c>
      <c r="L59" s="37">
        <f t="shared" si="8"/>
        <v>152</v>
      </c>
      <c r="M59" s="37">
        <f t="shared" si="8"/>
        <v>-2850</v>
      </c>
      <c r="N59" s="37">
        <f t="shared" si="8"/>
        <v>-168</v>
      </c>
      <c r="O59" s="37">
        <f t="shared" si="8"/>
        <v>57</v>
      </c>
      <c r="P59" s="37">
        <f t="shared" si="8"/>
        <v>8</v>
      </c>
      <c r="Q59" s="37">
        <f t="shared" si="8"/>
        <v>-14</v>
      </c>
      <c r="R59" s="37">
        <f t="shared" si="8"/>
        <v>-2815</v>
      </c>
    </row>
    <row r="60" spans="2:18" ht="12.75">
      <c r="B60" s="38" t="s">
        <v>45</v>
      </c>
      <c r="C60" s="35">
        <v>-82</v>
      </c>
      <c r="D60" s="35">
        <v>-6011</v>
      </c>
      <c r="E60" s="246">
        <v>-128</v>
      </c>
      <c r="F60" s="35">
        <v>-353</v>
      </c>
      <c r="G60" s="35">
        <v>-20</v>
      </c>
      <c r="H60" s="246">
        <v>730</v>
      </c>
      <c r="I60" s="248">
        <v>-5864</v>
      </c>
      <c r="J60" s="243"/>
      <c r="K60" s="38" t="s">
        <v>45</v>
      </c>
      <c r="L60" s="37">
        <f t="shared" si="8"/>
        <v>15</v>
      </c>
      <c r="M60" s="37">
        <f t="shared" si="8"/>
        <v>-2985</v>
      </c>
      <c r="N60" s="37">
        <f t="shared" si="8"/>
        <v>-51</v>
      </c>
      <c r="O60" s="37">
        <f t="shared" si="8"/>
        <v>59</v>
      </c>
      <c r="P60" s="37">
        <f t="shared" si="8"/>
        <v>-24</v>
      </c>
      <c r="Q60" s="37">
        <f t="shared" si="8"/>
        <v>13</v>
      </c>
      <c r="R60" s="37">
        <f t="shared" si="8"/>
        <v>-2973</v>
      </c>
    </row>
    <row r="61" spans="2:18" ht="12.75">
      <c r="B61" s="39" t="s">
        <v>46</v>
      </c>
      <c r="C61" s="35">
        <v>-257</v>
      </c>
      <c r="D61" s="35">
        <v>-107</v>
      </c>
      <c r="E61" s="35">
        <v>-252</v>
      </c>
      <c r="F61" s="35">
        <v>-35</v>
      </c>
      <c r="G61" s="35">
        <v>-35</v>
      </c>
      <c r="H61" s="35">
        <v>0</v>
      </c>
      <c r="I61" s="42">
        <v>-686</v>
      </c>
      <c r="J61" s="243"/>
      <c r="K61" s="39" t="s">
        <v>46</v>
      </c>
      <c r="L61" s="37">
        <f t="shared" si="8"/>
        <v>52</v>
      </c>
      <c r="M61" s="37">
        <f t="shared" si="8"/>
        <v>9</v>
      </c>
      <c r="N61" s="37">
        <f t="shared" si="8"/>
        <v>-90</v>
      </c>
      <c r="O61" s="37">
        <f t="shared" si="8"/>
        <v>3</v>
      </c>
      <c r="P61" s="37">
        <f t="shared" si="8"/>
        <v>14</v>
      </c>
      <c r="Q61" s="37">
        <f t="shared" si="8"/>
        <v>0</v>
      </c>
      <c r="R61" s="37">
        <f t="shared" si="8"/>
        <v>-12</v>
      </c>
    </row>
    <row r="62" spans="2:18" ht="12.75">
      <c r="B62" s="38" t="s">
        <v>48</v>
      </c>
      <c r="C62" s="35">
        <v>-207</v>
      </c>
      <c r="D62" s="35">
        <v>-1398</v>
      </c>
      <c r="E62" s="35">
        <v>-164</v>
      </c>
      <c r="F62" s="35">
        <v>-24</v>
      </c>
      <c r="G62" s="35">
        <v>-37</v>
      </c>
      <c r="H62" s="35">
        <v>1245</v>
      </c>
      <c r="I62" s="42">
        <v>-585</v>
      </c>
      <c r="J62" s="243"/>
      <c r="K62" s="38" t="s">
        <v>48</v>
      </c>
      <c r="L62" s="37">
        <f t="shared" si="8"/>
        <v>25</v>
      </c>
      <c r="M62" s="37">
        <f t="shared" si="8"/>
        <v>11</v>
      </c>
      <c r="N62" s="37">
        <f t="shared" si="8"/>
        <v>9</v>
      </c>
      <c r="O62" s="37">
        <f t="shared" si="8"/>
        <v>2</v>
      </c>
      <c r="P62" s="37">
        <f t="shared" si="8"/>
        <v>14</v>
      </c>
      <c r="Q62" s="37">
        <f t="shared" si="8"/>
        <v>1</v>
      </c>
      <c r="R62" s="37">
        <f t="shared" si="8"/>
        <v>62</v>
      </c>
    </row>
    <row r="63" spans="2:18" ht="12.75">
      <c r="B63" s="38" t="s">
        <v>49</v>
      </c>
      <c r="C63" s="35">
        <v>113</v>
      </c>
      <c r="D63" s="35">
        <v>9</v>
      </c>
      <c r="E63" s="35">
        <v>26</v>
      </c>
      <c r="F63" s="35">
        <v>0</v>
      </c>
      <c r="G63" s="35">
        <v>0</v>
      </c>
      <c r="H63" s="35">
        <v>42</v>
      </c>
      <c r="I63" s="42">
        <v>190</v>
      </c>
      <c r="J63" s="243"/>
      <c r="K63" s="38" t="s">
        <v>49</v>
      </c>
      <c r="L63" s="37">
        <f t="shared" si="8"/>
        <v>26</v>
      </c>
      <c r="M63" s="37">
        <f t="shared" si="8"/>
        <v>1</v>
      </c>
      <c r="N63" s="37">
        <f t="shared" si="8"/>
        <v>17</v>
      </c>
      <c r="O63" s="37">
        <f t="shared" si="8"/>
        <v>0</v>
      </c>
      <c r="P63" s="37">
        <f t="shared" si="8"/>
        <v>0</v>
      </c>
      <c r="Q63" s="37">
        <f t="shared" si="8"/>
        <v>-28</v>
      </c>
      <c r="R63" s="37">
        <f t="shared" si="8"/>
        <v>16</v>
      </c>
    </row>
    <row r="64" spans="2:18" ht="12.75">
      <c r="B64" s="38" t="s">
        <v>50</v>
      </c>
      <c r="C64" s="35">
        <v>-58</v>
      </c>
      <c r="D64" s="35">
        <v>-214</v>
      </c>
      <c r="E64" s="246">
        <v>-109</v>
      </c>
      <c r="F64" s="35">
        <v>-23</v>
      </c>
      <c r="G64" s="35">
        <v>-5</v>
      </c>
      <c r="H64" s="246">
        <v>0</v>
      </c>
      <c r="I64" s="248">
        <v>-409</v>
      </c>
      <c r="J64" s="243"/>
      <c r="K64" s="38" t="s">
        <v>50</v>
      </c>
      <c r="L64" s="37">
        <f t="shared" si="8"/>
        <v>34</v>
      </c>
      <c r="M64" s="37">
        <f t="shared" si="8"/>
        <v>114</v>
      </c>
      <c r="N64" s="37">
        <f t="shared" si="8"/>
        <v>-53</v>
      </c>
      <c r="O64" s="37">
        <f t="shared" si="8"/>
        <v>-7</v>
      </c>
      <c r="P64" s="37">
        <f t="shared" si="8"/>
        <v>4</v>
      </c>
      <c r="Q64" s="37">
        <f t="shared" si="8"/>
        <v>0</v>
      </c>
      <c r="R64" s="37">
        <f t="shared" si="8"/>
        <v>92</v>
      </c>
    </row>
    <row r="65" spans="2:18" ht="12.75">
      <c r="B65" s="103" t="s">
        <v>166</v>
      </c>
      <c r="C65" s="101">
        <v>-772</v>
      </c>
      <c r="D65" s="101">
        <v>-7760</v>
      </c>
      <c r="E65" s="247">
        <v>-843</v>
      </c>
      <c r="F65" s="101">
        <v>-517</v>
      </c>
      <c r="G65" s="101">
        <v>-102</v>
      </c>
      <c r="H65" s="247">
        <v>2017</v>
      </c>
      <c r="I65" s="249">
        <v>-7977</v>
      </c>
      <c r="K65" s="103" t="s">
        <v>166</v>
      </c>
      <c r="L65" s="107">
        <f t="shared" si="8"/>
        <v>116</v>
      </c>
      <c r="M65" s="107">
        <f t="shared" si="8"/>
        <v>-2851</v>
      </c>
      <c r="N65" s="107">
        <f t="shared" si="8"/>
        <v>-171</v>
      </c>
      <c r="O65" s="107">
        <f t="shared" si="8"/>
        <v>56</v>
      </c>
      <c r="P65" s="107">
        <f t="shared" si="8"/>
        <v>8</v>
      </c>
      <c r="Q65" s="107">
        <f t="shared" si="8"/>
        <v>-14</v>
      </c>
      <c r="R65" s="107">
        <f t="shared" si="8"/>
        <v>-2856</v>
      </c>
    </row>
    <row r="66" spans="2:18" ht="12.75">
      <c r="B66" s="102"/>
      <c r="C66" s="35"/>
      <c r="D66" s="35"/>
      <c r="E66" s="35"/>
      <c r="F66" s="35"/>
      <c r="G66" s="35"/>
      <c r="H66" s="35"/>
      <c r="I66" s="35"/>
      <c r="K66" s="102"/>
      <c r="L66" s="37"/>
      <c r="M66" s="37"/>
      <c r="N66" s="37"/>
      <c r="O66" s="37"/>
      <c r="P66" s="37"/>
      <c r="Q66" s="37"/>
      <c r="R66" s="44"/>
    </row>
    <row r="67" spans="2:18" ht="13.5" thickBot="1">
      <c r="B67" s="105" t="s">
        <v>52</v>
      </c>
      <c r="C67" s="46">
        <v>845</v>
      </c>
      <c r="D67" s="46">
        <v>189</v>
      </c>
      <c r="E67" s="46">
        <v>409</v>
      </c>
      <c r="F67" s="46">
        <v>134</v>
      </c>
      <c r="G67" s="46">
        <v>-16</v>
      </c>
      <c r="H67" s="46">
        <v>-3</v>
      </c>
      <c r="I67" s="46">
        <v>1558</v>
      </c>
      <c r="K67" s="105" t="s">
        <v>52</v>
      </c>
      <c r="L67" s="48">
        <f aca="true" t="shared" si="9" ref="L67:R67">C20-C67</f>
        <v>-284</v>
      </c>
      <c r="M67" s="48">
        <f t="shared" si="9"/>
        <v>390</v>
      </c>
      <c r="N67" s="48">
        <f t="shared" si="9"/>
        <v>-107</v>
      </c>
      <c r="O67" s="48">
        <f t="shared" si="9"/>
        <v>93</v>
      </c>
      <c r="P67" s="48">
        <f t="shared" si="9"/>
        <v>10</v>
      </c>
      <c r="Q67" s="48">
        <f t="shared" si="9"/>
        <v>2</v>
      </c>
      <c r="R67" s="48">
        <f t="shared" si="9"/>
        <v>104</v>
      </c>
    </row>
    <row r="68" spans="2:18" ht="13.5" thickTop="1">
      <c r="B68" s="102"/>
      <c r="C68" s="35"/>
      <c r="D68" s="35"/>
      <c r="E68" s="35"/>
      <c r="F68" s="35"/>
      <c r="G68" s="35"/>
      <c r="H68" s="35"/>
      <c r="I68" s="42"/>
      <c r="K68" s="102"/>
      <c r="L68" s="37"/>
      <c r="M68" s="37"/>
      <c r="N68" s="37"/>
      <c r="O68" s="37"/>
      <c r="P68" s="37"/>
      <c r="Q68" s="37"/>
      <c r="R68" s="37"/>
    </row>
    <row r="69" spans="2:18" ht="12.75">
      <c r="B69" s="102" t="s">
        <v>167</v>
      </c>
      <c r="C69" s="35"/>
      <c r="D69" s="35"/>
      <c r="E69" s="35"/>
      <c r="F69" s="35"/>
      <c r="G69" s="35"/>
      <c r="H69" s="35"/>
      <c r="I69" s="42">
        <v>-31</v>
      </c>
      <c r="K69" s="102" t="s">
        <v>167</v>
      </c>
      <c r="L69" s="37"/>
      <c r="M69" s="37"/>
      <c r="N69" s="37"/>
      <c r="O69" s="37"/>
      <c r="P69" s="37"/>
      <c r="Q69" s="37"/>
      <c r="R69" s="37">
        <f>I22-I69</f>
        <v>-41</v>
      </c>
    </row>
    <row r="70" spans="2:18" ht="12.75">
      <c r="B70" s="102" t="s">
        <v>55</v>
      </c>
      <c r="C70" s="35"/>
      <c r="D70" s="35">
        <v>-7</v>
      </c>
      <c r="E70" s="35"/>
      <c r="F70" s="35"/>
      <c r="G70" s="35"/>
      <c r="H70" s="35"/>
      <c r="I70" s="42">
        <v>-7</v>
      </c>
      <c r="K70" s="102" t="s">
        <v>55</v>
      </c>
      <c r="L70" s="37"/>
      <c r="M70" s="37">
        <f>D23-D70</f>
        <v>7</v>
      </c>
      <c r="N70" s="37"/>
      <c r="O70" s="37"/>
      <c r="P70" s="37"/>
      <c r="Q70" s="37"/>
      <c r="R70" s="37">
        <f>I23-I70</f>
        <v>7</v>
      </c>
    </row>
    <row r="71" spans="2:18" ht="12.75">
      <c r="B71" s="102"/>
      <c r="C71" s="35"/>
      <c r="D71" s="35"/>
      <c r="E71" s="35"/>
      <c r="F71" s="35"/>
      <c r="G71" s="35"/>
      <c r="H71" s="35"/>
      <c r="I71" s="42"/>
      <c r="K71" s="102"/>
      <c r="L71" s="37"/>
      <c r="M71" s="37"/>
      <c r="N71" s="37"/>
      <c r="O71" s="37"/>
      <c r="P71" s="37"/>
      <c r="Q71" s="37"/>
      <c r="R71" s="37"/>
    </row>
    <row r="72" spans="2:18" ht="12.75">
      <c r="B72" s="108" t="s">
        <v>56</v>
      </c>
      <c r="C72" s="101"/>
      <c r="D72" s="101"/>
      <c r="E72" s="101"/>
      <c r="F72" s="101"/>
      <c r="G72" s="101"/>
      <c r="H72" s="101"/>
      <c r="I72" s="31">
        <v>1520</v>
      </c>
      <c r="K72" s="108" t="s">
        <v>56</v>
      </c>
      <c r="L72" s="107"/>
      <c r="M72" s="107"/>
      <c r="N72" s="107"/>
      <c r="O72" s="107"/>
      <c r="P72" s="107"/>
      <c r="Q72" s="107"/>
      <c r="R72" s="33">
        <f>I25-I72</f>
        <v>70</v>
      </c>
    </row>
    <row r="73" spans="2:18" ht="12.75">
      <c r="B73" s="102"/>
      <c r="C73" s="35"/>
      <c r="D73" s="35"/>
      <c r="E73" s="35"/>
      <c r="F73" s="35"/>
      <c r="G73" s="35"/>
      <c r="H73" s="35"/>
      <c r="I73" s="42"/>
      <c r="K73" s="102"/>
      <c r="L73" s="37"/>
      <c r="M73" s="37"/>
      <c r="N73" s="37"/>
      <c r="O73" s="37"/>
      <c r="P73" s="37"/>
      <c r="Q73" s="37"/>
      <c r="R73" s="37"/>
    </row>
    <row r="74" spans="2:18" ht="12.75">
      <c r="B74" s="102" t="s">
        <v>57</v>
      </c>
      <c r="C74" s="35"/>
      <c r="D74" s="35"/>
      <c r="E74" s="35"/>
      <c r="F74" s="35"/>
      <c r="G74" s="35"/>
      <c r="H74" s="35"/>
      <c r="I74" s="42">
        <v>-340</v>
      </c>
      <c r="K74" s="102" t="s">
        <v>57</v>
      </c>
      <c r="L74" s="37"/>
      <c r="M74" s="37"/>
      <c r="N74" s="37"/>
      <c r="O74" s="37"/>
      <c r="P74" s="37"/>
      <c r="Q74" s="37"/>
      <c r="R74" s="37">
        <f>I27-I74</f>
        <v>-6</v>
      </c>
    </row>
    <row r="75" spans="2:18" ht="12.75">
      <c r="B75" s="102"/>
      <c r="C75" s="35"/>
      <c r="D75" s="35"/>
      <c r="E75" s="35"/>
      <c r="F75" s="35"/>
      <c r="G75" s="35"/>
      <c r="H75" s="35"/>
      <c r="I75" s="42"/>
      <c r="K75" s="102"/>
      <c r="L75" s="37"/>
      <c r="M75" s="37"/>
      <c r="N75" s="37"/>
      <c r="O75" s="37"/>
      <c r="P75" s="37"/>
      <c r="Q75" s="37"/>
      <c r="R75" s="37"/>
    </row>
    <row r="76" spans="2:18" ht="13.5" thickBot="1">
      <c r="B76" s="105" t="s">
        <v>168</v>
      </c>
      <c r="C76" s="110"/>
      <c r="D76" s="110"/>
      <c r="E76" s="110"/>
      <c r="F76" s="110"/>
      <c r="G76" s="110"/>
      <c r="H76" s="110"/>
      <c r="I76" s="46">
        <v>1180</v>
      </c>
      <c r="K76" s="105" t="s">
        <v>168</v>
      </c>
      <c r="L76" s="115"/>
      <c r="M76" s="115"/>
      <c r="N76" s="115"/>
      <c r="O76" s="115"/>
      <c r="P76" s="115"/>
      <c r="Q76" s="115"/>
      <c r="R76" s="48">
        <f>I29-I76</f>
        <v>64</v>
      </c>
    </row>
    <row r="77" spans="2:18" ht="13.5" thickTop="1">
      <c r="B77" s="102"/>
      <c r="C77" s="35"/>
      <c r="D77" s="35"/>
      <c r="E77" s="35"/>
      <c r="F77" s="35"/>
      <c r="G77" s="35"/>
      <c r="H77" s="35"/>
      <c r="I77" s="42"/>
      <c r="K77" s="102"/>
      <c r="L77" s="37"/>
      <c r="M77" s="37"/>
      <c r="N77" s="37"/>
      <c r="O77" s="37"/>
      <c r="P77" s="37"/>
      <c r="Q77" s="37"/>
      <c r="R77" s="37"/>
    </row>
    <row r="78" spans="2:18" ht="12.75">
      <c r="B78" s="111" t="s">
        <v>169</v>
      </c>
      <c r="C78" s="35"/>
      <c r="D78" s="35"/>
      <c r="E78" s="35"/>
      <c r="F78" s="35"/>
      <c r="G78" s="35"/>
      <c r="H78" s="35"/>
      <c r="I78" s="42"/>
      <c r="K78" s="111" t="s">
        <v>169</v>
      </c>
      <c r="L78" s="37"/>
      <c r="M78" s="37"/>
      <c r="N78" s="37"/>
      <c r="O78" s="37"/>
      <c r="P78" s="37"/>
      <c r="Q78" s="37"/>
      <c r="R78" s="37"/>
    </row>
    <row r="79" spans="2:18" ht="12.75">
      <c r="B79" s="102" t="s">
        <v>170</v>
      </c>
      <c r="C79" s="35">
        <v>15458</v>
      </c>
      <c r="D79" s="35">
        <v>16746</v>
      </c>
      <c r="E79" s="35">
        <v>14210</v>
      </c>
      <c r="F79" s="35">
        <v>3989</v>
      </c>
      <c r="G79" s="35">
        <v>374</v>
      </c>
      <c r="H79" s="35">
        <v>-5950</v>
      </c>
      <c r="I79" s="42">
        <v>44827</v>
      </c>
      <c r="K79" s="102" t="s">
        <v>170</v>
      </c>
      <c r="L79" s="37">
        <f aca="true" t="shared" si="10" ref="L79:R79">C32-C79</f>
        <v>46</v>
      </c>
      <c r="M79" s="37">
        <f t="shared" si="10"/>
        <v>2052</v>
      </c>
      <c r="N79" s="37">
        <f t="shared" si="10"/>
        <v>174</v>
      </c>
      <c r="O79" s="37">
        <f t="shared" si="10"/>
        <v>71</v>
      </c>
      <c r="P79" s="37">
        <f t="shared" si="10"/>
        <v>-10</v>
      </c>
      <c r="Q79" s="37">
        <f t="shared" si="10"/>
        <v>-693</v>
      </c>
      <c r="R79" s="37">
        <f t="shared" si="10"/>
        <v>1640</v>
      </c>
    </row>
    <row r="80" spans="2:18" ht="12.75">
      <c r="B80" s="102" t="s">
        <v>171</v>
      </c>
      <c r="C80" s="35"/>
      <c r="D80" s="35">
        <v>721</v>
      </c>
      <c r="E80" s="35"/>
      <c r="F80" s="35"/>
      <c r="G80" s="35"/>
      <c r="H80" s="35"/>
      <c r="I80" s="42">
        <v>721</v>
      </c>
      <c r="K80" s="102" t="s">
        <v>171</v>
      </c>
      <c r="L80" s="37"/>
      <c r="M80" s="37">
        <f>D33-D80</f>
        <v>135</v>
      </c>
      <c r="N80" s="37"/>
      <c r="O80" s="37"/>
      <c r="P80" s="37"/>
      <c r="Q80" s="37"/>
      <c r="R80" s="37">
        <f>I33-I80</f>
        <v>135</v>
      </c>
    </row>
    <row r="81" spans="2:18" ht="12.75">
      <c r="B81" s="102" t="s">
        <v>172</v>
      </c>
      <c r="C81" s="35"/>
      <c r="D81" s="35"/>
      <c r="E81" s="35"/>
      <c r="F81" s="35"/>
      <c r="G81" s="35"/>
      <c r="H81" s="35"/>
      <c r="I81" s="42">
        <v>251</v>
      </c>
      <c r="K81" s="102" t="s">
        <v>172</v>
      </c>
      <c r="L81" s="37"/>
      <c r="M81" s="37"/>
      <c r="N81" s="37"/>
      <c r="O81" s="37"/>
      <c r="P81" s="37"/>
      <c r="Q81" s="37"/>
      <c r="R81" s="37">
        <f>I34-I81</f>
        <v>231</v>
      </c>
    </row>
    <row r="82" spans="2:18" ht="12.75">
      <c r="B82" s="102" t="s">
        <v>74</v>
      </c>
      <c r="C82" s="35"/>
      <c r="D82" s="35"/>
      <c r="E82" s="35"/>
      <c r="F82" s="35"/>
      <c r="G82" s="35"/>
      <c r="H82" s="35"/>
      <c r="I82" s="42">
        <v>2197</v>
      </c>
      <c r="K82" s="102" t="s">
        <v>74</v>
      </c>
      <c r="L82" s="37"/>
      <c r="M82" s="37"/>
      <c r="N82" s="37"/>
      <c r="O82" s="37"/>
      <c r="P82" s="37"/>
      <c r="Q82" s="37"/>
      <c r="R82" s="37">
        <f>I35-I82</f>
        <v>-493</v>
      </c>
    </row>
    <row r="83" spans="2:18" ht="12.75">
      <c r="B83" s="102"/>
      <c r="C83" s="35"/>
      <c r="D83" s="35"/>
      <c r="E83" s="35"/>
      <c r="F83" s="35"/>
      <c r="G83" s="35"/>
      <c r="H83" s="35"/>
      <c r="I83" s="42"/>
      <c r="K83" s="102"/>
      <c r="L83" s="37"/>
      <c r="M83" s="37"/>
      <c r="N83" s="37"/>
      <c r="O83" s="37"/>
      <c r="P83" s="37"/>
      <c r="Q83" s="37"/>
      <c r="R83" s="37"/>
    </row>
    <row r="84" spans="2:18" ht="13.5" thickBot="1">
      <c r="B84" s="105" t="s">
        <v>87</v>
      </c>
      <c r="C84" s="46"/>
      <c r="D84" s="46"/>
      <c r="E84" s="46"/>
      <c r="F84" s="46"/>
      <c r="G84" s="46"/>
      <c r="H84" s="46"/>
      <c r="I84" s="46">
        <v>47996</v>
      </c>
      <c r="K84" s="105" t="s">
        <v>87</v>
      </c>
      <c r="L84" s="48"/>
      <c r="M84" s="48"/>
      <c r="N84" s="48"/>
      <c r="O84" s="48"/>
      <c r="P84" s="48"/>
      <c r="Q84" s="48"/>
      <c r="R84" s="48">
        <f>I37-I84</f>
        <v>1513</v>
      </c>
    </row>
    <row r="85" spans="2:18" ht="13.5" thickTop="1">
      <c r="B85" s="102"/>
      <c r="C85" s="35"/>
      <c r="D85" s="35"/>
      <c r="E85" s="35"/>
      <c r="F85" s="35"/>
      <c r="G85" s="35"/>
      <c r="H85" s="35"/>
      <c r="I85" s="42"/>
      <c r="K85" s="102"/>
      <c r="L85" s="37"/>
      <c r="M85" s="37"/>
      <c r="N85" s="37"/>
      <c r="O85" s="37"/>
      <c r="P85" s="37"/>
      <c r="Q85" s="37"/>
      <c r="R85" s="37"/>
    </row>
    <row r="86" spans="2:18" ht="12.75">
      <c r="B86" s="102" t="s">
        <v>96</v>
      </c>
      <c r="C86" s="35"/>
      <c r="D86" s="35"/>
      <c r="E86" s="35"/>
      <c r="F86" s="35"/>
      <c r="G86" s="35"/>
      <c r="H86" s="35"/>
      <c r="I86" s="42">
        <v>29496</v>
      </c>
      <c r="K86" s="102" t="s">
        <v>96</v>
      </c>
      <c r="L86" s="37"/>
      <c r="M86" s="37"/>
      <c r="N86" s="37"/>
      <c r="O86" s="37"/>
      <c r="P86" s="37"/>
      <c r="Q86" s="37"/>
      <c r="R86" s="37">
        <f>I39-I86</f>
        <v>2035</v>
      </c>
    </row>
    <row r="87" spans="2:18" ht="12.75">
      <c r="B87" s="102" t="s">
        <v>173</v>
      </c>
      <c r="C87" s="35">
        <v>4994</v>
      </c>
      <c r="D87" s="35">
        <v>4410</v>
      </c>
      <c r="E87" s="35">
        <v>2690</v>
      </c>
      <c r="F87" s="35">
        <v>1940</v>
      </c>
      <c r="G87" s="35">
        <v>169</v>
      </c>
      <c r="H87" s="35">
        <v>-5634</v>
      </c>
      <c r="I87" s="42">
        <v>8569</v>
      </c>
      <c r="K87" s="102" t="s">
        <v>173</v>
      </c>
      <c r="L87" s="37">
        <f aca="true" t="shared" si="11" ref="L87:Q87">C40-C87</f>
        <v>297</v>
      </c>
      <c r="M87" s="37">
        <f t="shared" si="11"/>
        <v>494</v>
      </c>
      <c r="N87" s="37">
        <f t="shared" si="11"/>
        <v>11</v>
      </c>
      <c r="O87" s="37">
        <f t="shared" si="11"/>
        <v>21</v>
      </c>
      <c r="P87" s="37">
        <f t="shared" si="11"/>
        <v>48</v>
      </c>
      <c r="Q87" s="37">
        <f t="shared" si="11"/>
        <v>-695</v>
      </c>
      <c r="R87" s="37">
        <f>I40-I87</f>
        <v>176</v>
      </c>
    </row>
    <row r="88" spans="2:18" ht="12.75">
      <c r="B88" s="102" t="s">
        <v>174</v>
      </c>
      <c r="C88" s="35"/>
      <c r="D88" s="35"/>
      <c r="E88" s="35"/>
      <c r="F88" s="35"/>
      <c r="G88" s="35"/>
      <c r="H88" s="35"/>
      <c r="I88" s="42">
        <v>6731</v>
      </c>
      <c r="K88" s="102" t="s">
        <v>174</v>
      </c>
      <c r="L88" s="37"/>
      <c r="M88" s="37"/>
      <c r="N88" s="37"/>
      <c r="O88" s="37"/>
      <c r="P88" s="37"/>
      <c r="Q88" s="37"/>
      <c r="R88" s="37">
        <f>I41-I88</f>
        <v>-695</v>
      </c>
    </row>
    <row r="89" spans="2:18" ht="12.75">
      <c r="B89" s="102" t="s">
        <v>102</v>
      </c>
      <c r="C89" s="35"/>
      <c r="D89" s="35"/>
      <c r="E89" s="35"/>
      <c r="F89" s="35"/>
      <c r="G89" s="35"/>
      <c r="H89" s="35"/>
      <c r="I89" s="42">
        <v>3200</v>
      </c>
      <c r="K89" s="102" t="s">
        <v>102</v>
      </c>
      <c r="L89" s="37"/>
      <c r="M89" s="37"/>
      <c r="N89" s="37"/>
      <c r="O89" s="37"/>
      <c r="P89" s="37"/>
      <c r="Q89" s="37"/>
      <c r="R89" s="37">
        <f>I42-I89</f>
        <v>-3</v>
      </c>
    </row>
    <row r="90" spans="2:18" ht="12.75">
      <c r="B90" s="102"/>
      <c r="C90" s="35"/>
      <c r="D90" s="35"/>
      <c r="E90" s="35"/>
      <c r="F90" s="35"/>
      <c r="G90" s="35"/>
      <c r="H90" s="35"/>
      <c r="I90" s="42"/>
      <c r="K90" s="102"/>
      <c r="L90" s="37"/>
      <c r="M90" s="37"/>
      <c r="N90" s="37"/>
      <c r="O90" s="37"/>
      <c r="P90" s="37"/>
      <c r="Q90" s="37"/>
      <c r="R90" s="37"/>
    </row>
    <row r="91" spans="2:18" ht="13.5" thickBot="1">
      <c r="B91" s="105" t="s">
        <v>111</v>
      </c>
      <c r="C91" s="46"/>
      <c r="D91" s="46"/>
      <c r="E91" s="46"/>
      <c r="F91" s="46"/>
      <c r="G91" s="46"/>
      <c r="H91" s="46"/>
      <c r="I91" s="46">
        <v>47996</v>
      </c>
      <c r="K91" s="105" t="s">
        <v>111</v>
      </c>
      <c r="L91" s="48"/>
      <c r="M91" s="48"/>
      <c r="N91" s="48"/>
      <c r="O91" s="48"/>
      <c r="P91" s="48"/>
      <c r="Q91" s="48"/>
      <c r="R91" s="48">
        <f>I44-I91</f>
        <v>1513</v>
      </c>
    </row>
    <row r="92" spans="2:18" ht="13.5" thickTop="1">
      <c r="B92" s="102"/>
      <c r="C92" s="35"/>
      <c r="D92" s="35"/>
      <c r="E92" s="35"/>
      <c r="F92" s="35"/>
      <c r="G92" s="35"/>
      <c r="H92" s="35"/>
      <c r="I92" s="42"/>
      <c r="K92" s="102"/>
      <c r="L92" s="37"/>
      <c r="M92" s="37"/>
      <c r="N92" s="37"/>
      <c r="O92" s="37"/>
      <c r="P92" s="37"/>
      <c r="Q92" s="37"/>
      <c r="R92" s="37"/>
    </row>
    <row r="93" spans="2:18" ht="12.75">
      <c r="B93" s="111" t="s">
        <v>175</v>
      </c>
      <c r="C93" s="35"/>
      <c r="D93" s="35"/>
      <c r="E93" s="35"/>
      <c r="F93" s="35"/>
      <c r="G93" s="35"/>
      <c r="H93" s="35"/>
      <c r="I93" s="42"/>
      <c r="K93" s="111" t="s">
        <v>175</v>
      </c>
      <c r="L93" s="37"/>
      <c r="M93" s="37"/>
      <c r="N93" s="37"/>
      <c r="O93" s="37"/>
      <c r="P93" s="37"/>
      <c r="Q93" s="37"/>
      <c r="R93" s="37"/>
    </row>
    <row r="94" spans="2:18" ht="26.25" thickBot="1">
      <c r="B94" s="112" t="s">
        <v>176</v>
      </c>
      <c r="C94" s="110">
        <v>-242</v>
      </c>
      <c r="D94" s="110">
        <v>-66</v>
      </c>
      <c r="E94" s="110">
        <v>-368</v>
      </c>
      <c r="F94" s="110">
        <v>-39</v>
      </c>
      <c r="G94" s="110">
        <v>-2</v>
      </c>
      <c r="H94" s="110">
        <v>7</v>
      </c>
      <c r="I94" s="46">
        <v>-710</v>
      </c>
      <c r="K94" s="112" t="s">
        <v>176</v>
      </c>
      <c r="L94" s="115">
        <f aca="true" t="shared" si="12" ref="L94:R95">C47-C94</f>
        <v>-155</v>
      </c>
      <c r="M94" s="115">
        <f t="shared" si="12"/>
        <v>13</v>
      </c>
      <c r="N94" s="115">
        <f t="shared" si="12"/>
        <v>1</v>
      </c>
      <c r="O94" s="115">
        <f t="shared" si="12"/>
        <v>-64</v>
      </c>
      <c r="P94" s="115">
        <f t="shared" si="12"/>
        <v>0</v>
      </c>
      <c r="Q94" s="115">
        <f t="shared" si="12"/>
        <v>42</v>
      </c>
      <c r="R94" s="48">
        <f t="shared" si="12"/>
        <v>-163</v>
      </c>
    </row>
    <row r="95" spans="2:18" ht="13.5" thickTop="1">
      <c r="B95" s="102" t="s">
        <v>177</v>
      </c>
      <c r="C95" s="35">
        <v>-1655</v>
      </c>
      <c r="D95" s="35">
        <v>-1484</v>
      </c>
      <c r="E95" s="35">
        <v>-119</v>
      </c>
      <c r="F95" s="35">
        <v>-34</v>
      </c>
      <c r="G95" s="35">
        <v>-20</v>
      </c>
      <c r="H95" s="35" t="s">
        <v>258</v>
      </c>
      <c r="I95" s="42">
        <v>-3312</v>
      </c>
      <c r="K95" s="102" t="s">
        <v>177</v>
      </c>
      <c r="L95" s="37">
        <f t="shared" si="12"/>
        <v>-734</v>
      </c>
      <c r="M95" s="37">
        <f t="shared" si="12"/>
        <v>-109</v>
      </c>
      <c r="N95" s="37">
        <f t="shared" si="12"/>
        <v>5</v>
      </c>
      <c r="O95" s="37">
        <f t="shared" si="12"/>
        <v>8</v>
      </c>
      <c r="P95" s="37">
        <f t="shared" si="12"/>
        <v>-2</v>
      </c>
      <c r="Q95" s="37" t="e">
        <f t="shared" si="12"/>
        <v>#VALUE!</v>
      </c>
      <c r="R95" s="44">
        <f t="shared" si="12"/>
        <v>-832</v>
      </c>
    </row>
    <row r="96" spans="2:18" ht="13.5" thickBot="1">
      <c r="B96" s="113" t="s">
        <v>178</v>
      </c>
      <c r="C96" s="114"/>
      <c r="D96" s="114"/>
      <c r="E96" s="114"/>
      <c r="F96" s="114"/>
      <c r="G96" s="114"/>
      <c r="H96" s="114"/>
      <c r="I96" s="145">
        <v>-45</v>
      </c>
      <c r="K96" s="113" t="s">
        <v>178</v>
      </c>
      <c r="L96" s="116"/>
      <c r="M96" s="116"/>
      <c r="N96" s="116"/>
      <c r="O96" s="116"/>
      <c r="P96" s="116"/>
      <c r="Q96" s="116"/>
      <c r="R96" s="116">
        <f>I49-I96</f>
        <v>-1</v>
      </c>
    </row>
    <row r="97" spans="2:9" ht="13.5" thickTop="1">
      <c r="B97" s="185"/>
      <c r="C97" s="185"/>
      <c r="D97" s="185"/>
      <c r="E97" s="185"/>
      <c r="F97" s="185"/>
      <c r="G97" s="185"/>
      <c r="H97" s="185"/>
      <c r="I97" s="185"/>
    </row>
    <row r="98" spans="2:9" ht="12.75">
      <c r="B98" s="185"/>
      <c r="C98" s="185"/>
      <c r="D98" s="185"/>
      <c r="E98" s="185"/>
      <c r="F98" s="185"/>
      <c r="G98" s="185"/>
      <c r="H98" s="185"/>
      <c r="I98" s="185"/>
    </row>
    <row r="99" spans="3:9" ht="12.75">
      <c r="C99" s="194"/>
      <c r="D99" s="194"/>
      <c r="E99" s="194"/>
      <c r="F99" s="194"/>
      <c r="G99" s="194"/>
      <c r="H99" s="194"/>
      <c r="I99" s="194"/>
    </row>
    <row r="100" spans="3:9" ht="12.75">
      <c r="C100" s="194"/>
      <c r="D100" s="194"/>
      <c r="E100" s="194"/>
      <c r="F100" s="194"/>
      <c r="G100" s="194"/>
      <c r="H100" s="194"/>
      <c r="I100" s="194"/>
    </row>
  </sheetData>
  <sheetProtection/>
  <mergeCells count="3">
    <mergeCell ref="C2:I2"/>
    <mergeCell ref="L2:R2"/>
    <mergeCell ref="L52:R52"/>
  </mergeCells>
  <printOptions/>
  <pageMargins left="0.7" right="0.7" top="0.75" bottom="0.75" header="0.3" footer="0.3"/>
  <pageSetup horizontalDpi="600" verticalDpi="600" orientation="portrait" paperSize="9" scale="58" r:id="rId1"/>
  <colBreaks count="1" manualBreakCount="1">
    <brk id="10" min="1" max="95" man="1"/>
  </colBreaks>
</worksheet>
</file>

<file path=xl/worksheets/sheet8.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5" zoomScaleNormal="90" zoomScaleSheetLayoutView="85" zoomScalePageLayoutView="0" workbookViewId="0" topLeftCell="A1">
      <selection activeCell="D45" sqref="D45"/>
    </sheetView>
  </sheetViews>
  <sheetFormatPr defaultColWidth="9.140625" defaultRowHeight="12.75"/>
  <cols>
    <col min="1" max="1" width="1.421875" style="184" customWidth="1"/>
    <col min="2" max="2" width="47.421875" style="184" bestFit="1" customWidth="1"/>
    <col min="3" max="9" width="13.8515625" style="184" customWidth="1"/>
    <col min="10" max="10" width="7.28125" style="184" customWidth="1"/>
    <col min="11" max="11" width="47.421875" style="184" bestFit="1" customWidth="1"/>
    <col min="12" max="18" width="13.8515625" style="184" customWidth="1"/>
    <col min="19" max="16384" width="9.140625" style="184" customWidth="1"/>
  </cols>
  <sheetData>
    <row r="1" spans="3:18" ht="12.75">
      <c r="C1" s="185"/>
      <c r="D1" s="185"/>
      <c r="E1" s="185"/>
      <c r="F1" s="185"/>
      <c r="G1" s="185"/>
      <c r="H1" s="185"/>
      <c r="I1" s="185"/>
      <c r="L1" s="185"/>
      <c r="M1" s="185"/>
      <c r="N1" s="185"/>
      <c r="O1" s="185"/>
      <c r="P1" s="185"/>
      <c r="Q1" s="185"/>
      <c r="R1" s="185"/>
    </row>
    <row r="2" spans="2:18" ht="12.75">
      <c r="B2" s="89" t="s">
        <v>153</v>
      </c>
      <c r="C2" s="264" t="s">
        <v>64</v>
      </c>
      <c r="D2" s="264"/>
      <c r="E2" s="264"/>
      <c r="F2" s="264"/>
      <c r="G2" s="264"/>
      <c r="H2" s="264"/>
      <c r="I2" s="264"/>
      <c r="J2" s="12"/>
      <c r="K2" s="89" t="s">
        <v>153</v>
      </c>
      <c r="L2" s="264" t="s">
        <v>0</v>
      </c>
      <c r="M2" s="264"/>
      <c r="N2" s="264"/>
      <c r="O2" s="264"/>
      <c r="P2" s="264"/>
      <c r="Q2" s="264"/>
      <c r="R2" s="264"/>
    </row>
    <row r="3" spans="2:11" s="185" customFormat="1" ht="12.75">
      <c r="B3" s="90"/>
      <c r="K3" s="90"/>
    </row>
    <row r="4" spans="2:18" ht="25.5">
      <c r="B4" s="174" t="s">
        <v>41</v>
      </c>
      <c r="C4" s="92" t="s">
        <v>154</v>
      </c>
      <c r="D4" s="92" t="s">
        <v>155</v>
      </c>
      <c r="E4" s="92" t="s">
        <v>156</v>
      </c>
      <c r="F4" s="92" t="s">
        <v>157</v>
      </c>
      <c r="G4" s="92" t="s">
        <v>158</v>
      </c>
      <c r="H4" s="92" t="s">
        <v>159</v>
      </c>
      <c r="I4" s="92" t="s">
        <v>160</v>
      </c>
      <c r="K4" s="93" t="s">
        <v>43</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5"/>
      <c r="D6" s="35"/>
      <c r="E6" s="35"/>
      <c r="F6" s="35"/>
      <c r="G6" s="35"/>
      <c r="H6" s="35"/>
      <c r="I6" s="35"/>
      <c r="K6" s="98"/>
      <c r="L6" s="35"/>
      <c r="M6" s="35"/>
      <c r="N6" s="35"/>
      <c r="O6" s="35"/>
      <c r="P6" s="35"/>
      <c r="Q6" s="35"/>
      <c r="R6" s="35"/>
    </row>
    <row r="7" spans="2:18" ht="12.75">
      <c r="B7" s="98" t="s">
        <v>162</v>
      </c>
      <c r="C7" s="35">
        <v>1144</v>
      </c>
      <c r="D7" s="35">
        <v>7874</v>
      </c>
      <c r="E7" s="35">
        <v>37</v>
      </c>
      <c r="F7" s="35">
        <v>422</v>
      </c>
      <c r="G7" s="35">
        <v>60</v>
      </c>
      <c r="H7" s="35">
        <v>0</v>
      </c>
      <c r="I7" s="42">
        <v>9537</v>
      </c>
      <c r="K7" s="98" t="s">
        <v>162</v>
      </c>
      <c r="L7" s="186">
        <f aca="true" t="shared" si="0" ref="L7:P9">C7/C54-1</f>
        <v>0.1063829787234043</v>
      </c>
      <c r="M7" s="186">
        <f t="shared" si="0"/>
        <v>-0.07375602870250564</v>
      </c>
      <c r="N7" s="186">
        <f t="shared" si="0"/>
        <v>0.3214285714285714</v>
      </c>
      <c r="O7" s="186">
        <f t="shared" si="0"/>
        <v>-0.3258785942492013</v>
      </c>
      <c r="P7" s="186">
        <f t="shared" si="0"/>
        <v>0.30434782608695654</v>
      </c>
      <c r="Q7" s="186"/>
      <c r="R7" s="186">
        <f>I7/I54-1</f>
        <v>-0.06819736199316073</v>
      </c>
    </row>
    <row r="8" spans="2:18" ht="12.75">
      <c r="B8" s="98" t="s">
        <v>163</v>
      </c>
      <c r="C8" s="35">
        <v>473</v>
      </c>
      <c r="D8" s="35">
        <v>75</v>
      </c>
      <c r="E8" s="35">
        <v>1227</v>
      </c>
      <c r="F8" s="35">
        <v>229</v>
      </c>
      <c r="G8" s="35">
        <v>26</v>
      </c>
      <c r="H8" s="35">
        <v>-2030</v>
      </c>
      <c r="I8" s="42">
        <v>0</v>
      </c>
      <c r="K8" s="98" t="s">
        <v>163</v>
      </c>
      <c r="L8" s="186">
        <f t="shared" si="0"/>
        <v>0.43333333333333335</v>
      </c>
      <c r="M8" s="186">
        <f t="shared" si="0"/>
        <v>-0.038461538461538436</v>
      </c>
      <c r="N8" s="186">
        <f t="shared" si="0"/>
        <v>-0.11853448275862066</v>
      </c>
      <c r="O8" s="186">
        <f t="shared" si="0"/>
        <v>0.7218045112781954</v>
      </c>
      <c r="P8" s="186">
        <f t="shared" si="0"/>
        <v>0.040000000000000036</v>
      </c>
      <c r="Q8" s="186">
        <f>H8/H55-1</f>
        <v>0.036772216547497516</v>
      </c>
      <c r="R8" s="186"/>
    </row>
    <row r="9" spans="2:18" ht="12.75">
      <c r="B9" s="100" t="s">
        <v>164</v>
      </c>
      <c r="C9" s="101">
        <v>1617</v>
      </c>
      <c r="D9" s="101">
        <v>7949</v>
      </c>
      <c r="E9" s="101">
        <v>1264</v>
      </c>
      <c r="F9" s="101">
        <v>651</v>
      </c>
      <c r="G9" s="101">
        <v>86</v>
      </c>
      <c r="H9" s="101">
        <v>-2030</v>
      </c>
      <c r="I9" s="31">
        <v>9537</v>
      </c>
      <c r="K9" s="100" t="s">
        <v>164</v>
      </c>
      <c r="L9" s="187">
        <f t="shared" si="0"/>
        <v>0.185483870967742</v>
      </c>
      <c r="M9" s="187">
        <f t="shared" si="0"/>
        <v>-0.07343513229980181</v>
      </c>
      <c r="N9" s="187">
        <f t="shared" si="0"/>
        <v>-0.10985915492957743</v>
      </c>
      <c r="O9" s="187">
        <f t="shared" si="0"/>
        <v>-0.14229249011857703</v>
      </c>
      <c r="P9" s="187">
        <f t="shared" si="0"/>
        <v>0.21126760563380276</v>
      </c>
      <c r="Q9" s="187">
        <f>H9/H56-1</f>
        <v>0.036772216547497516</v>
      </c>
      <c r="R9" s="187">
        <f>I9/I56-1</f>
        <v>-0.06819736199316073</v>
      </c>
    </row>
    <row r="10" spans="2:18" ht="12.75">
      <c r="B10" s="98"/>
      <c r="C10" s="35"/>
      <c r="D10" s="35"/>
      <c r="E10" s="35"/>
      <c r="F10" s="35"/>
      <c r="G10" s="35"/>
      <c r="H10" s="35"/>
      <c r="I10" s="42"/>
      <c r="K10" s="98"/>
      <c r="L10" s="186"/>
      <c r="M10" s="186"/>
      <c r="N10" s="186"/>
      <c r="O10" s="186"/>
      <c r="P10" s="186"/>
      <c r="Q10" s="186"/>
      <c r="R10" s="186"/>
    </row>
    <row r="11" spans="2:18" ht="12.75">
      <c r="B11" s="102" t="s">
        <v>47</v>
      </c>
      <c r="C11" s="35">
        <v>-281</v>
      </c>
      <c r="D11" s="35">
        <v>-39</v>
      </c>
      <c r="E11" s="35">
        <v>-216</v>
      </c>
      <c r="F11" s="35">
        <v>-82</v>
      </c>
      <c r="G11" s="35">
        <v>-5</v>
      </c>
      <c r="H11" s="35">
        <v>0</v>
      </c>
      <c r="I11" s="42">
        <v>-623</v>
      </c>
      <c r="K11" s="102" t="s">
        <v>47</v>
      </c>
      <c r="L11" s="186">
        <f aca="true" t="shared" si="1" ref="L11:Q18">C11/C58-1</f>
        <v>0.48677248677248675</v>
      </c>
      <c r="M11" s="186">
        <f t="shared" si="1"/>
        <v>-0.11363636363636365</v>
      </c>
      <c r="N11" s="186">
        <f t="shared" si="1"/>
        <v>0.023696682464454888</v>
      </c>
      <c r="O11" s="186">
        <f t="shared" si="1"/>
        <v>-0.18000000000000005</v>
      </c>
      <c r="P11" s="186">
        <f t="shared" si="1"/>
        <v>0</v>
      </c>
      <c r="Q11" s="186"/>
      <c r="R11" s="186">
        <f aca="true" t="shared" si="2" ref="R11:R18">I11/I58-1</f>
        <v>0.13479052823315119</v>
      </c>
    </row>
    <row r="12" spans="2:18" ht="12.75">
      <c r="B12" s="102" t="s">
        <v>165</v>
      </c>
      <c r="C12" s="35">
        <v>-491</v>
      </c>
      <c r="D12" s="35">
        <v>-7721</v>
      </c>
      <c r="E12" s="35">
        <v>-639</v>
      </c>
      <c r="F12" s="35">
        <v>-435</v>
      </c>
      <c r="G12" s="35">
        <v>-97</v>
      </c>
      <c r="H12" s="35">
        <v>2027</v>
      </c>
      <c r="I12" s="42">
        <v>-7356</v>
      </c>
      <c r="K12" s="102" t="s">
        <v>165</v>
      </c>
      <c r="L12" s="186">
        <f t="shared" si="1"/>
        <v>0.08628318584070804</v>
      </c>
      <c r="M12" s="186">
        <f t="shared" si="1"/>
        <v>-0.09990673816740503</v>
      </c>
      <c r="N12" s="186">
        <f t="shared" si="1"/>
        <v>0.056198347107438096</v>
      </c>
      <c r="O12" s="186">
        <f t="shared" si="1"/>
        <v>-0.13346613545816732</v>
      </c>
      <c r="P12" s="186">
        <f t="shared" si="1"/>
        <v>0.15476190476190466</v>
      </c>
      <c r="Q12" s="186">
        <f t="shared" si="1"/>
        <v>0.033129459734964284</v>
      </c>
      <c r="R12" s="186">
        <f t="shared" si="2"/>
        <v>-0.10933527061387582</v>
      </c>
    </row>
    <row r="13" spans="2:18" ht="12.75">
      <c r="B13" s="38" t="s">
        <v>45</v>
      </c>
      <c r="C13" s="35">
        <v>-82</v>
      </c>
      <c r="D13" s="35">
        <v>-6011</v>
      </c>
      <c r="E13" s="35">
        <v>-214</v>
      </c>
      <c r="F13" s="35">
        <v>-353</v>
      </c>
      <c r="G13" s="35">
        <v>-20</v>
      </c>
      <c r="H13" s="35">
        <v>740</v>
      </c>
      <c r="I13" s="42">
        <v>-5940</v>
      </c>
      <c r="K13" s="38" t="s">
        <v>45</v>
      </c>
      <c r="L13" s="186">
        <f t="shared" si="1"/>
        <v>-0.12765957446808507</v>
      </c>
      <c r="M13" s="186">
        <f t="shared" si="1"/>
        <v>-0.1287143064212205</v>
      </c>
      <c r="N13" s="186">
        <f t="shared" si="1"/>
        <v>1.6749999999999998</v>
      </c>
      <c r="O13" s="186">
        <f t="shared" si="1"/>
        <v>-0.14939759036144573</v>
      </c>
      <c r="P13" s="186">
        <f t="shared" si="1"/>
        <v>0</v>
      </c>
      <c r="Q13" s="186">
        <f t="shared" si="1"/>
        <v>0.4258188824662814</v>
      </c>
      <c r="R13" s="186">
        <f t="shared" si="2"/>
        <v>-0.1500930032908857</v>
      </c>
    </row>
    <row r="14" spans="2:18" ht="12.75">
      <c r="B14" s="39" t="s">
        <v>46</v>
      </c>
      <c r="C14" s="35">
        <v>-257</v>
      </c>
      <c r="D14" s="35">
        <v>-107</v>
      </c>
      <c r="E14" s="35">
        <v>-252</v>
      </c>
      <c r="F14" s="35">
        <v>-35</v>
      </c>
      <c r="G14" s="35">
        <v>-35</v>
      </c>
      <c r="H14" s="35">
        <v>0</v>
      </c>
      <c r="I14" s="42">
        <v>-686</v>
      </c>
      <c r="K14" s="39" t="s">
        <v>46</v>
      </c>
      <c r="L14" s="186">
        <f t="shared" si="1"/>
        <v>0.04048582995951411</v>
      </c>
      <c r="M14" s="186">
        <f t="shared" si="1"/>
        <v>0.15053763440860224</v>
      </c>
      <c r="N14" s="186">
        <f t="shared" si="1"/>
        <v>-0.03816793893129766</v>
      </c>
      <c r="O14" s="186">
        <f t="shared" si="1"/>
        <v>0.02941176470588225</v>
      </c>
      <c r="P14" s="186">
        <f t="shared" si="1"/>
        <v>0</v>
      </c>
      <c r="Q14" s="186" t="e">
        <f t="shared" si="1"/>
        <v>#DIV/0!</v>
      </c>
      <c r="R14" s="186">
        <f t="shared" si="2"/>
        <v>0.02235469448584193</v>
      </c>
    </row>
    <row r="15" spans="2:18" ht="12.75">
      <c r="B15" s="38" t="s">
        <v>48</v>
      </c>
      <c r="C15" s="35">
        <v>-207</v>
      </c>
      <c r="D15" s="35">
        <v>-1398</v>
      </c>
      <c r="E15" s="35">
        <v>-164</v>
      </c>
      <c r="F15" s="35">
        <v>-24</v>
      </c>
      <c r="G15" s="35">
        <v>-37</v>
      </c>
      <c r="H15" s="35">
        <v>1245</v>
      </c>
      <c r="I15" s="42">
        <v>-585</v>
      </c>
      <c r="K15" s="38" t="s">
        <v>48</v>
      </c>
      <c r="L15" s="186">
        <f t="shared" si="1"/>
        <v>0.09523809523809534</v>
      </c>
      <c r="M15" s="186">
        <f t="shared" si="1"/>
        <v>-0.0968992248062015</v>
      </c>
      <c r="N15" s="186">
        <f t="shared" si="1"/>
        <v>-0.2931034482758621</v>
      </c>
      <c r="O15" s="186">
        <f t="shared" si="1"/>
        <v>-0.22580645161290325</v>
      </c>
      <c r="P15" s="186">
        <f t="shared" si="1"/>
        <v>0.19354838709677424</v>
      </c>
      <c r="Q15" s="186">
        <f t="shared" si="1"/>
        <v>-0.11387900355871883</v>
      </c>
      <c r="R15" s="186">
        <f t="shared" si="2"/>
        <v>-0.06549520766773165</v>
      </c>
    </row>
    <row r="16" spans="2:18" ht="12.75">
      <c r="B16" s="38" t="s">
        <v>49</v>
      </c>
      <c r="C16" s="35">
        <v>113</v>
      </c>
      <c r="D16" s="35">
        <v>9</v>
      </c>
      <c r="E16" s="35">
        <v>26</v>
      </c>
      <c r="F16" s="35">
        <v>0</v>
      </c>
      <c r="G16" s="35">
        <v>0</v>
      </c>
      <c r="H16" s="35">
        <v>42</v>
      </c>
      <c r="I16" s="42">
        <v>190</v>
      </c>
      <c r="K16" s="38" t="s">
        <v>49</v>
      </c>
      <c r="L16" s="186">
        <f t="shared" si="1"/>
        <v>-0.0423728813559322</v>
      </c>
      <c r="M16" s="186">
        <f t="shared" si="1"/>
        <v>-0.3076923076923077</v>
      </c>
      <c r="N16" s="186">
        <f t="shared" si="1"/>
        <v>0</v>
      </c>
      <c r="O16" s="186" t="e">
        <f t="shared" si="1"/>
        <v>#DIV/0!</v>
      </c>
      <c r="P16" s="186" t="e">
        <f t="shared" si="1"/>
        <v>#DIV/0!</v>
      </c>
      <c r="Q16" s="186">
        <f t="shared" si="1"/>
        <v>0.050000000000000044</v>
      </c>
      <c r="R16" s="186">
        <f t="shared" si="2"/>
        <v>-0.035532994923857864</v>
      </c>
    </row>
    <row r="17" spans="2:18" ht="12.75">
      <c r="B17" s="38" t="s">
        <v>50</v>
      </c>
      <c r="C17" s="35">
        <v>-58</v>
      </c>
      <c r="D17" s="35">
        <v>-214</v>
      </c>
      <c r="E17" s="35">
        <v>-35</v>
      </c>
      <c r="F17" s="35">
        <v>-23</v>
      </c>
      <c r="G17" s="35">
        <v>-5</v>
      </c>
      <c r="H17" s="35">
        <v>0</v>
      </c>
      <c r="I17" s="42">
        <v>-335</v>
      </c>
      <c r="K17" s="38" t="s">
        <v>50</v>
      </c>
      <c r="L17" s="186">
        <f t="shared" si="1"/>
        <v>0.44999999999999996</v>
      </c>
      <c r="M17" s="186">
        <f t="shared" si="1"/>
        <v>3.196078431372549</v>
      </c>
      <c r="N17" s="186">
        <f t="shared" si="1"/>
        <v>-0.38596491228070173</v>
      </c>
      <c r="O17" s="186">
        <f t="shared" si="1"/>
        <v>0.045454545454545414</v>
      </c>
      <c r="P17" s="186">
        <f t="shared" si="1"/>
        <v>-3.5</v>
      </c>
      <c r="Q17" s="186">
        <f t="shared" si="1"/>
        <v>-1</v>
      </c>
      <c r="R17" s="186">
        <f t="shared" si="2"/>
        <v>0.9705882352941178</v>
      </c>
    </row>
    <row r="18" spans="2:18" ht="12.75">
      <c r="B18" s="103" t="s">
        <v>166</v>
      </c>
      <c r="C18" s="101">
        <v>-772</v>
      </c>
      <c r="D18" s="101">
        <v>-7760</v>
      </c>
      <c r="E18" s="101">
        <v>-855</v>
      </c>
      <c r="F18" s="101">
        <v>-517</v>
      </c>
      <c r="G18" s="101">
        <v>-102</v>
      </c>
      <c r="H18" s="101">
        <v>2027</v>
      </c>
      <c r="I18" s="31">
        <v>-7979</v>
      </c>
      <c r="K18" s="103" t="s">
        <v>166</v>
      </c>
      <c r="L18" s="187">
        <f t="shared" si="1"/>
        <v>0.20436817472698898</v>
      </c>
      <c r="M18" s="187">
        <f t="shared" si="1"/>
        <v>-0.09997680352586402</v>
      </c>
      <c r="N18" s="187">
        <f t="shared" si="1"/>
        <v>0.047794117647058876</v>
      </c>
      <c r="O18" s="187">
        <f t="shared" si="1"/>
        <v>-0.14119601328903653</v>
      </c>
      <c r="P18" s="187">
        <f t="shared" si="1"/>
        <v>0.146067415730337</v>
      </c>
      <c r="Q18" s="187">
        <f t="shared" si="1"/>
        <v>0.033129459734964284</v>
      </c>
      <c r="R18" s="187">
        <f t="shared" si="2"/>
        <v>-0.09411898274296093</v>
      </c>
    </row>
    <row r="19" spans="2:18" ht="12.75">
      <c r="B19" s="102"/>
      <c r="C19" s="35"/>
      <c r="D19" s="35"/>
      <c r="E19" s="35"/>
      <c r="F19" s="35"/>
      <c r="G19" s="35"/>
      <c r="H19" s="35"/>
      <c r="I19" s="42"/>
      <c r="K19" s="102"/>
      <c r="L19" s="186"/>
      <c r="M19" s="186"/>
      <c r="N19" s="186"/>
      <c r="O19" s="186"/>
      <c r="P19" s="186"/>
      <c r="Q19" s="186"/>
      <c r="R19" s="188"/>
    </row>
    <row r="20" spans="2:18" ht="13.5" thickBot="1">
      <c r="B20" s="105" t="s">
        <v>52</v>
      </c>
      <c r="C20" s="46">
        <v>845</v>
      </c>
      <c r="D20" s="46">
        <v>189</v>
      </c>
      <c r="E20" s="46">
        <v>409</v>
      </c>
      <c r="F20" s="46">
        <v>134</v>
      </c>
      <c r="G20" s="46">
        <v>-16</v>
      </c>
      <c r="H20" s="46">
        <v>-3</v>
      </c>
      <c r="I20" s="46">
        <v>1558</v>
      </c>
      <c r="K20" s="105" t="s">
        <v>52</v>
      </c>
      <c r="L20" s="189">
        <f aca="true" t="shared" si="3" ref="L20:R20">C20/C67-1</f>
        <v>0.16874135546334723</v>
      </c>
      <c r="M20" s="189">
        <f t="shared" si="3"/>
        <v>-5.395348837209302</v>
      </c>
      <c r="N20" s="189">
        <f t="shared" si="3"/>
        <v>-0.32284768211920534</v>
      </c>
      <c r="O20" s="189">
        <f t="shared" si="3"/>
        <v>-0.14649681528662417</v>
      </c>
      <c r="P20" s="189">
        <f t="shared" si="3"/>
        <v>-0.11111111111111116</v>
      </c>
      <c r="Q20" s="189">
        <f t="shared" si="3"/>
        <v>-1.75</v>
      </c>
      <c r="R20" s="189">
        <f t="shared" si="3"/>
        <v>0.0918009810791871</v>
      </c>
    </row>
    <row r="21" spans="2:18" ht="13.5" thickTop="1">
      <c r="B21" s="102"/>
      <c r="C21" s="35"/>
      <c r="D21" s="35"/>
      <c r="E21" s="35"/>
      <c r="F21" s="35"/>
      <c r="G21" s="35"/>
      <c r="H21" s="35"/>
      <c r="I21" s="42"/>
      <c r="K21" s="102"/>
      <c r="L21" s="186"/>
      <c r="M21" s="186"/>
      <c r="N21" s="186"/>
      <c r="O21" s="186"/>
      <c r="P21" s="186"/>
      <c r="Q21" s="186"/>
      <c r="R21" s="186"/>
    </row>
    <row r="22" spans="2:18" ht="12.75">
      <c r="B22" s="102" t="s">
        <v>167</v>
      </c>
      <c r="C22" s="35"/>
      <c r="D22" s="35"/>
      <c r="E22" s="35"/>
      <c r="F22" s="35"/>
      <c r="G22" s="35"/>
      <c r="H22" s="35"/>
      <c r="I22" s="42">
        <v>-31</v>
      </c>
      <c r="K22" s="102" t="s">
        <v>167</v>
      </c>
      <c r="L22" s="186"/>
      <c r="M22" s="186"/>
      <c r="N22" s="186"/>
      <c r="O22" s="186"/>
      <c r="P22" s="186"/>
      <c r="Q22" s="186"/>
      <c r="R22" s="186">
        <f>I22/I69-1</f>
        <v>-0.7891156462585034</v>
      </c>
    </row>
    <row r="23" spans="2:18" ht="12.75">
      <c r="B23" s="102" t="s">
        <v>55</v>
      </c>
      <c r="C23" s="35"/>
      <c r="D23" s="35">
        <v>-7</v>
      </c>
      <c r="E23" s="35"/>
      <c r="F23" s="35"/>
      <c r="G23" s="35"/>
      <c r="H23" s="35"/>
      <c r="I23" s="42">
        <v>-7</v>
      </c>
      <c r="K23" s="102" t="s">
        <v>55</v>
      </c>
      <c r="L23" s="186"/>
      <c r="M23" s="186" t="e">
        <f>D23/D70-1</f>
        <v>#DIV/0!</v>
      </c>
      <c r="N23" s="186"/>
      <c r="O23" s="186"/>
      <c r="P23" s="186"/>
      <c r="Q23" s="186"/>
      <c r="R23" s="186" t="e">
        <f>I23/I70-1</f>
        <v>#DIV/0!</v>
      </c>
    </row>
    <row r="24" spans="2:18" ht="12.75">
      <c r="B24" s="102"/>
      <c r="C24" s="35"/>
      <c r="D24" s="35"/>
      <c r="E24" s="35"/>
      <c r="F24" s="35"/>
      <c r="G24" s="35"/>
      <c r="H24" s="35"/>
      <c r="I24" s="42"/>
      <c r="K24" s="102"/>
      <c r="L24" s="186"/>
      <c r="M24" s="186"/>
      <c r="N24" s="186"/>
      <c r="O24" s="186"/>
      <c r="P24" s="186"/>
      <c r="Q24" s="186"/>
      <c r="R24" s="186"/>
    </row>
    <row r="25" spans="2:18" ht="12.75">
      <c r="B25" s="108" t="s">
        <v>56</v>
      </c>
      <c r="C25" s="101"/>
      <c r="D25" s="101"/>
      <c r="E25" s="101"/>
      <c r="F25" s="101"/>
      <c r="G25" s="101"/>
      <c r="H25" s="101"/>
      <c r="I25" s="31">
        <v>1520</v>
      </c>
      <c r="K25" s="108" t="s">
        <v>56</v>
      </c>
      <c r="L25" s="187"/>
      <c r="M25" s="187"/>
      <c r="N25" s="187"/>
      <c r="O25" s="187"/>
      <c r="P25" s="187"/>
      <c r="Q25" s="187"/>
      <c r="R25" s="190">
        <f>I25/I72-1</f>
        <v>0.1875</v>
      </c>
    </row>
    <row r="26" spans="2:18" ht="12.75">
      <c r="B26" s="102"/>
      <c r="C26" s="35"/>
      <c r="D26" s="35"/>
      <c r="E26" s="35"/>
      <c r="F26" s="35"/>
      <c r="G26" s="35"/>
      <c r="H26" s="35"/>
      <c r="I26" s="42"/>
      <c r="K26" s="102"/>
      <c r="L26" s="186"/>
      <c r="M26" s="186"/>
      <c r="N26" s="186"/>
      <c r="O26" s="186"/>
      <c r="P26" s="186"/>
      <c r="Q26" s="186"/>
      <c r="R26" s="186"/>
    </row>
    <row r="27" spans="2:18" ht="12.75">
      <c r="B27" s="102" t="s">
        <v>57</v>
      </c>
      <c r="C27" s="35"/>
      <c r="D27" s="35"/>
      <c r="E27" s="35"/>
      <c r="F27" s="35"/>
      <c r="G27" s="35"/>
      <c r="H27" s="35"/>
      <c r="I27" s="42">
        <v>-340</v>
      </c>
      <c r="K27" s="102" t="s">
        <v>57</v>
      </c>
      <c r="L27" s="186"/>
      <c r="M27" s="186"/>
      <c r="N27" s="186"/>
      <c r="O27" s="186"/>
      <c r="P27" s="186"/>
      <c r="Q27" s="186"/>
      <c r="R27" s="186">
        <f>I27/I74-1</f>
        <v>0.6504854368932038</v>
      </c>
    </row>
    <row r="28" spans="2:18" ht="12.75">
      <c r="B28" s="102"/>
      <c r="C28" s="35"/>
      <c r="D28" s="35"/>
      <c r="E28" s="35"/>
      <c r="F28" s="35"/>
      <c r="G28" s="35"/>
      <c r="H28" s="35"/>
      <c r="I28" s="42"/>
      <c r="K28" s="102"/>
      <c r="L28" s="186"/>
      <c r="M28" s="186"/>
      <c r="N28" s="186"/>
      <c r="O28" s="186"/>
      <c r="P28" s="186"/>
      <c r="Q28" s="186"/>
      <c r="R28" s="186"/>
    </row>
    <row r="29" spans="2:18" ht="13.5" thickBot="1">
      <c r="B29" s="105" t="s">
        <v>168</v>
      </c>
      <c r="C29" s="110"/>
      <c r="D29" s="110"/>
      <c r="E29" s="110"/>
      <c r="F29" s="110"/>
      <c r="G29" s="110"/>
      <c r="H29" s="110"/>
      <c r="I29" s="46">
        <v>1180</v>
      </c>
      <c r="K29" s="105" t="s">
        <v>168</v>
      </c>
      <c r="L29" s="191"/>
      <c r="M29" s="191"/>
      <c r="N29" s="191"/>
      <c r="O29" s="191"/>
      <c r="P29" s="191"/>
      <c r="Q29" s="191"/>
      <c r="R29" s="189">
        <f>I29/I76-1</f>
        <v>0.09869646182495351</v>
      </c>
    </row>
    <row r="30" spans="2:18" ht="13.5" thickTop="1">
      <c r="B30" s="102"/>
      <c r="C30" s="35"/>
      <c r="D30" s="35"/>
      <c r="E30" s="35"/>
      <c r="F30" s="35"/>
      <c r="G30" s="35"/>
      <c r="H30" s="35"/>
      <c r="I30" s="42"/>
      <c r="K30" s="102"/>
      <c r="L30" s="186"/>
      <c r="M30" s="186"/>
      <c r="N30" s="186"/>
      <c r="O30" s="186"/>
      <c r="P30" s="186"/>
      <c r="Q30" s="186"/>
      <c r="R30" s="186"/>
    </row>
    <row r="31" spans="2:18" ht="12.75">
      <c r="B31" s="111" t="s">
        <v>169</v>
      </c>
      <c r="C31" s="35"/>
      <c r="D31" s="35"/>
      <c r="E31" s="35"/>
      <c r="F31" s="35"/>
      <c r="G31" s="35"/>
      <c r="H31" s="35"/>
      <c r="I31" s="42"/>
      <c r="K31" s="111" t="s">
        <v>169</v>
      </c>
      <c r="L31" s="186"/>
      <c r="M31" s="186"/>
      <c r="N31" s="186"/>
      <c r="O31" s="186"/>
      <c r="P31" s="186"/>
      <c r="Q31" s="186"/>
      <c r="R31" s="186"/>
    </row>
    <row r="32" spans="2:18" ht="12.75">
      <c r="B32" s="102" t="s">
        <v>170</v>
      </c>
      <c r="C32" s="35">
        <v>15458</v>
      </c>
      <c r="D32" s="35">
        <v>16746</v>
      </c>
      <c r="E32" s="35">
        <v>14210</v>
      </c>
      <c r="F32" s="35">
        <v>3989</v>
      </c>
      <c r="G32" s="35">
        <v>374</v>
      </c>
      <c r="H32" s="35">
        <v>-5950</v>
      </c>
      <c r="I32" s="42">
        <v>44827</v>
      </c>
      <c r="K32" s="102" t="s">
        <v>170</v>
      </c>
      <c r="L32" s="186">
        <f aca="true" t="shared" si="4" ref="L32:R32">C32/C79-1</f>
        <v>-0.07663819365629299</v>
      </c>
      <c r="M32" s="186">
        <f t="shared" si="4"/>
        <v>-0.0892478381465166</v>
      </c>
      <c r="N32" s="186">
        <f t="shared" si="4"/>
        <v>0.01275746561185942</v>
      </c>
      <c r="O32" s="186">
        <f t="shared" si="4"/>
        <v>-0.05339345040341714</v>
      </c>
      <c r="P32" s="186">
        <f t="shared" si="4"/>
        <v>-0.02857142857142858</v>
      </c>
      <c r="Q32" s="186">
        <f t="shared" si="4"/>
        <v>-0.19278252611585944</v>
      </c>
      <c r="R32" s="186">
        <f t="shared" si="4"/>
        <v>-0.033630111884795255</v>
      </c>
    </row>
    <row r="33" spans="2:18" ht="12.75">
      <c r="B33" s="102" t="s">
        <v>171</v>
      </c>
      <c r="C33" s="35"/>
      <c r="D33" s="35">
        <v>721</v>
      </c>
      <c r="E33" s="35"/>
      <c r="F33" s="35"/>
      <c r="G33" s="35"/>
      <c r="H33" s="35"/>
      <c r="I33" s="42">
        <v>721</v>
      </c>
      <c r="K33" s="102" t="s">
        <v>171</v>
      </c>
      <c r="L33" s="186"/>
      <c r="M33" s="186">
        <f>D33/D80-1</f>
        <v>-0.06485084306095978</v>
      </c>
      <c r="N33" s="186"/>
      <c r="O33" s="186"/>
      <c r="P33" s="186"/>
      <c r="Q33" s="186"/>
      <c r="R33" s="186">
        <f>I33/I80-1</f>
        <v>-0.06485084306095978</v>
      </c>
    </row>
    <row r="34" spans="2:18" ht="12.75">
      <c r="B34" s="102" t="s">
        <v>172</v>
      </c>
      <c r="C34" s="35"/>
      <c r="D34" s="35"/>
      <c r="E34" s="35"/>
      <c r="F34" s="35"/>
      <c r="G34" s="35"/>
      <c r="H34" s="35"/>
      <c r="I34" s="42">
        <v>251</v>
      </c>
      <c r="K34" s="102" t="s">
        <v>172</v>
      </c>
      <c r="L34" s="186"/>
      <c r="M34" s="186"/>
      <c r="N34" s="186"/>
      <c r="O34" s="186"/>
      <c r="P34" s="186"/>
      <c r="Q34" s="186"/>
      <c r="R34" s="186">
        <f>I34/I81-1</f>
        <v>0.10087719298245612</v>
      </c>
    </row>
    <row r="35" spans="2:18" ht="12.75">
      <c r="B35" s="102" t="s">
        <v>74</v>
      </c>
      <c r="C35" s="35"/>
      <c r="D35" s="35"/>
      <c r="E35" s="35"/>
      <c r="F35" s="35"/>
      <c r="G35" s="35"/>
      <c r="H35" s="35"/>
      <c r="I35" s="42">
        <v>989</v>
      </c>
      <c r="K35" s="102" t="s">
        <v>74</v>
      </c>
      <c r="L35" s="186"/>
      <c r="M35" s="186"/>
      <c r="N35" s="186"/>
      <c r="O35" s="186"/>
      <c r="P35" s="186"/>
      <c r="Q35" s="186"/>
      <c r="R35" s="186">
        <f>I35/I82-1</f>
        <v>-0.21069433359936152</v>
      </c>
    </row>
    <row r="36" spans="2:18" ht="12.75">
      <c r="B36" s="102"/>
      <c r="C36" s="35"/>
      <c r="D36" s="35"/>
      <c r="E36" s="35"/>
      <c r="F36" s="35"/>
      <c r="G36" s="35"/>
      <c r="H36" s="35"/>
      <c r="I36" s="42"/>
      <c r="K36" s="102"/>
      <c r="L36" s="186"/>
      <c r="M36" s="186"/>
      <c r="N36" s="186"/>
      <c r="O36" s="186"/>
      <c r="P36" s="186"/>
      <c r="Q36" s="186"/>
      <c r="R36" s="186"/>
    </row>
    <row r="37" spans="2:18" ht="13.5" thickBot="1">
      <c r="B37" s="105" t="s">
        <v>87</v>
      </c>
      <c r="C37" s="46"/>
      <c r="D37" s="46"/>
      <c r="E37" s="46"/>
      <c r="F37" s="46"/>
      <c r="G37" s="46"/>
      <c r="H37" s="46"/>
      <c r="I37" s="46">
        <v>46788</v>
      </c>
      <c r="K37" s="105" t="s">
        <v>87</v>
      </c>
      <c r="L37" s="189"/>
      <c r="M37" s="189"/>
      <c r="N37" s="189"/>
      <c r="O37" s="189"/>
      <c r="P37" s="189"/>
      <c r="Q37" s="189"/>
      <c r="R37" s="189">
        <f>I37/I84-1</f>
        <v>-0.038055881083081444</v>
      </c>
    </row>
    <row r="38" spans="2:18" ht="13.5" thickTop="1">
      <c r="B38" s="102"/>
      <c r="C38" s="35"/>
      <c r="D38" s="35"/>
      <c r="E38" s="35"/>
      <c r="F38" s="35"/>
      <c r="G38" s="35"/>
      <c r="H38" s="35"/>
      <c r="I38" s="42"/>
      <c r="K38" s="102"/>
      <c r="L38" s="186"/>
      <c r="M38" s="186"/>
      <c r="N38" s="186"/>
      <c r="O38" s="186"/>
      <c r="P38" s="186"/>
      <c r="Q38" s="186"/>
      <c r="R38" s="186"/>
    </row>
    <row r="39" spans="2:18" ht="12.75">
      <c r="B39" s="102" t="s">
        <v>96</v>
      </c>
      <c r="C39" s="35"/>
      <c r="D39" s="35"/>
      <c r="E39" s="35"/>
      <c r="F39" s="35"/>
      <c r="G39" s="35"/>
      <c r="H39" s="35"/>
      <c r="I39" s="42">
        <v>29496</v>
      </c>
      <c r="K39" s="102" t="s">
        <v>96</v>
      </c>
      <c r="L39" s="186"/>
      <c r="M39" s="186"/>
      <c r="N39" s="186"/>
      <c r="O39" s="186"/>
      <c r="P39" s="186"/>
      <c r="Q39" s="186"/>
      <c r="R39" s="186">
        <f>I39/I86-1</f>
        <v>0.03818943367005745</v>
      </c>
    </row>
    <row r="40" spans="2:18" ht="12.75">
      <c r="B40" s="102" t="s">
        <v>173</v>
      </c>
      <c r="C40" s="35">
        <v>4994</v>
      </c>
      <c r="D40" s="35">
        <v>4410</v>
      </c>
      <c r="E40" s="35">
        <v>2690</v>
      </c>
      <c r="F40" s="35">
        <v>1940</v>
      </c>
      <c r="G40" s="35">
        <v>169</v>
      </c>
      <c r="H40" s="35">
        <v>-5634</v>
      </c>
      <c r="I40" s="42">
        <v>8569</v>
      </c>
      <c r="K40" s="102" t="s">
        <v>173</v>
      </c>
      <c r="L40" s="186">
        <f aca="true" t="shared" si="5" ref="L40:Q40">C40/C87-1</f>
        <v>-0.17699406723796973</v>
      </c>
      <c r="M40" s="186">
        <f t="shared" si="5"/>
        <v>-0.19452054794520546</v>
      </c>
      <c r="N40" s="186">
        <f t="shared" si="5"/>
        <v>0.015861027190332333</v>
      </c>
      <c r="O40" s="186">
        <f t="shared" si="5"/>
        <v>-0.0005151983513652647</v>
      </c>
      <c r="P40" s="186">
        <f t="shared" si="5"/>
        <v>0.4695652173913043</v>
      </c>
      <c r="Q40" s="186">
        <f t="shared" si="5"/>
        <v>-0.19051724137931036</v>
      </c>
      <c r="R40" s="186">
        <f>I40/I87-1</f>
        <v>-0.07731237213308928</v>
      </c>
    </row>
    <row r="41" spans="2:18" ht="12.75">
      <c r="B41" s="102" t="s">
        <v>174</v>
      </c>
      <c r="C41" s="35"/>
      <c r="D41" s="35"/>
      <c r="E41" s="35"/>
      <c r="F41" s="35"/>
      <c r="G41" s="35"/>
      <c r="H41" s="35"/>
      <c r="I41" s="42">
        <v>6731</v>
      </c>
      <c r="K41" s="102" t="s">
        <v>174</v>
      </c>
      <c r="L41" s="186"/>
      <c r="M41" s="186"/>
      <c r="N41" s="186"/>
      <c r="O41" s="186"/>
      <c r="P41" s="186"/>
      <c r="Q41" s="186"/>
      <c r="R41" s="186">
        <f>I41/I88-1</f>
        <v>-0.24843680214381425</v>
      </c>
    </row>
    <row r="42" spans="2:18" ht="12.75">
      <c r="B42" s="102" t="s">
        <v>102</v>
      </c>
      <c r="C42" s="35"/>
      <c r="D42" s="35"/>
      <c r="E42" s="35"/>
      <c r="F42" s="35"/>
      <c r="G42" s="35"/>
      <c r="H42" s="35"/>
      <c r="I42" s="42">
        <v>1992</v>
      </c>
      <c r="K42" s="102" t="s">
        <v>102</v>
      </c>
      <c r="L42" s="186"/>
      <c r="M42" s="186"/>
      <c r="N42" s="186"/>
      <c r="O42" s="186"/>
      <c r="P42" s="186"/>
      <c r="Q42" s="186"/>
      <c r="R42" s="186">
        <f>I42/I89-1</f>
        <v>0.0035264483627204246</v>
      </c>
    </row>
    <row r="43" spans="2:18" ht="12.75">
      <c r="B43" s="102"/>
      <c r="C43" s="35"/>
      <c r="D43" s="35"/>
      <c r="E43" s="35"/>
      <c r="F43" s="35"/>
      <c r="G43" s="35"/>
      <c r="H43" s="35"/>
      <c r="I43" s="42"/>
      <c r="K43" s="102"/>
      <c r="L43" s="186"/>
      <c r="M43" s="186"/>
      <c r="N43" s="186"/>
      <c r="O43" s="186"/>
      <c r="P43" s="186"/>
      <c r="Q43" s="186"/>
      <c r="R43" s="186"/>
    </row>
    <row r="44" spans="2:18" ht="13.5" thickBot="1">
      <c r="B44" s="105" t="s">
        <v>111</v>
      </c>
      <c r="C44" s="46"/>
      <c r="D44" s="46"/>
      <c r="E44" s="46"/>
      <c r="F44" s="46"/>
      <c r="G44" s="46"/>
      <c r="H44" s="46"/>
      <c r="I44" s="46">
        <v>46788</v>
      </c>
      <c r="K44" s="105" t="s">
        <v>111</v>
      </c>
      <c r="L44" s="189"/>
      <c r="M44" s="189"/>
      <c r="N44" s="189"/>
      <c r="O44" s="189"/>
      <c r="P44" s="189"/>
      <c r="Q44" s="189"/>
      <c r="R44" s="189">
        <f>I44/I91-1</f>
        <v>-0.038055881083081444</v>
      </c>
    </row>
    <row r="45" spans="2:18" ht="13.5" thickTop="1">
      <c r="B45" s="102"/>
      <c r="C45" s="35"/>
      <c r="D45" s="35"/>
      <c r="E45" s="35"/>
      <c r="F45" s="35"/>
      <c r="G45" s="35"/>
      <c r="H45" s="35"/>
      <c r="I45" s="35"/>
      <c r="K45" s="102"/>
      <c r="L45" s="186"/>
      <c r="M45" s="186"/>
      <c r="N45" s="186"/>
      <c r="O45" s="186"/>
      <c r="P45" s="186"/>
      <c r="Q45" s="186"/>
      <c r="R45" s="186"/>
    </row>
    <row r="46" spans="2:18" ht="12.75">
      <c r="B46" s="111" t="s">
        <v>175</v>
      </c>
      <c r="C46" s="35"/>
      <c r="D46" s="35"/>
      <c r="E46" s="35"/>
      <c r="F46" s="35"/>
      <c r="G46" s="35"/>
      <c r="H46" s="35"/>
      <c r="I46" s="35"/>
      <c r="K46" s="111" t="s">
        <v>175</v>
      </c>
      <c r="L46" s="186"/>
      <c r="M46" s="186"/>
      <c r="N46" s="186"/>
      <c r="O46" s="186"/>
      <c r="P46" s="186"/>
      <c r="Q46" s="186"/>
      <c r="R46" s="186"/>
    </row>
    <row r="47" spans="2:18" ht="26.25" thickBot="1">
      <c r="B47" s="112" t="s">
        <v>176</v>
      </c>
      <c r="C47" s="110">
        <v>-242</v>
      </c>
      <c r="D47" s="110">
        <v>-66</v>
      </c>
      <c r="E47" s="110">
        <v>-368</v>
      </c>
      <c r="F47" s="110">
        <v>-39</v>
      </c>
      <c r="G47" s="110">
        <v>-2</v>
      </c>
      <c r="H47" s="110">
        <v>7</v>
      </c>
      <c r="I47" s="46">
        <v>-710</v>
      </c>
      <c r="K47" s="112" t="s">
        <v>176</v>
      </c>
      <c r="L47" s="191">
        <f aca="true" t="shared" si="6" ref="L47:P48">C47/C94-1</f>
        <v>-0.3025936599423631</v>
      </c>
      <c r="M47" s="191">
        <f t="shared" si="6"/>
        <v>0.01538461538461533</v>
      </c>
      <c r="N47" s="191">
        <f t="shared" si="6"/>
        <v>0.05142857142857138</v>
      </c>
      <c r="O47" s="191">
        <f t="shared" si="6"/>
        <v>0.11428571428571432</v>
      </c>
      <c r="P47" s="191">
        <f t="shared" si="6"/>
        <v>-0.6</v>
      </c>
      <c r="Q47" s="191"/>
      <c r="R47" s="189">
        <f>I47/I94-1</f>
        <v>-0.0670170827858082</v>
      </c>
    </row>
    <row r="48" spans="2:18" ht="13.5" thickTop="1">
      <c r="B48" s="102" t="s">
        <v>177</v>
      </c>
      <c r="C48" s="35">
        <v>-1655</v>
      </c>
      <c r="D48" s="35">
        <v>-1484</v>
      </c>
      <c r="E48" s="35">
        <v>-119</v>
      </c>
      <c r="F48" s="35">
        <v>-34</v>
      </c>
      <c r="G48" s="35">
        <v>-20</v>
      </c>
      <c r="H48" s="35">
        <v>0</v>
      </c>
      <c r="I48" s="42">
        <v>-3312</v>
      </c>
      <c r="K48" s="102" t="s">
        <v>177</v>
      </c>
      <c r="L48" s="186">
        <f t="shared" si="6"/>
        <v>0.46460176991150437</v>
      </c>
      <c r="M48" s="186">
        <f t="shared" si="6"/>
        <v>-0.10602409638554222</v>
      </c>
      <c r="N48" s="186">
        <f t="shared" si="6"/>
        <v>0.2268041237113403</v>
      </c>
      <c r="O48" s="186">
        <f t="shared" si="6"/>
        <v>-0.05555555555555558</v>
      </c>
      <c r="P48" s="186">
        <f t="shared" si="6"/>
        <v>1</v>
      </c>
      <c r="Q48" s="186"/>
      <c r="R48" s="188">
        <f>I48/I95-1</f>
        <v>0.12960436562073663</v>
      </c>
    </row>
    <row r="49" spans="2:18" ht="13.5" thickBot="1">
      <c r="B49" s="113" t="s">
        <v>178</v>
      </c>
      <c r="C49" s="114"/>
      <c r="D49" s="114"/>
      <c r="E49" s="114"/>
      <c r="F49" s="114"/>
      <c r="G49" s="114"/>
      <c r="H49" s="114"/>
      <c r="I49" s="114">
        <v>-45</v>
      </c>
      <c r="K49" s="113" t="s">
        <v>178</v>
      </c>
      <c r="L49" s="192"/>
      <c r="M49" s="192"/>
      <c r="N49" s="192"/>
      <c r="O49" s="192"/>
      <c r="P49" s="192"/>
      <c r="Q49" s="192"/>
      <c r="R49" s="192">
        <f>I49/I96-1</f>
        <v>0.09756097560975618</v>
      </c>
    </row>
    <row r="50" spans="2:18" ht="13.5" thickTop="1">
      <c r="B50" s="98"/>
      <c r="C50" s="35"/>
      <c r="D50" s="35"/>
      <c r="E50" s="35"/>
      <c r="F50" s="35"/>
      <c r="G50" s="35"/>
      <c r="H50" s="35"/>
      <c r="I50" s="35"/>
      <c r="K50" s="98"/>
      <c r="L50" s="35"/>
      <c r="M50" s="35"/>
      <c r="N50" s="35"/>
      <c r="O50" s="35"/>
      <c r="P50" s="35"/>
      <c r="Q50" s="35"/>
      <c r="R50" s="35"/>
    </row>
    <row r="51" spans="2:18" ht="25.5">
      <c r="B51" s="91" t="s">
        <v>42</v>
      </c>
      <c r="C51" s="92" t="s">
        <v>154</v>
      </c>
      <c r="D51" s="92" t="s">
        <v>155</v>
      </c>
      <c r="E51" s="92" t="s">
        <v>156</v>
      </c>
      <c r="F51" s="92" t="s">
        <v>157</v>
      </c>
      <c r="G51" s="92" t="s">
        <v>158</v>
      </c>
      <c r="H51" s="92" t="s">
        <v>159</v>
      </c>
      <c r="I51" s="92" t="s">
        <v>160</v>
      </c>
      <c r="K51" s="93" t="s">
        <v>43</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263" t="s">
        <v>64</v>
      </c>
      <c r="M52" s="263"/>
      <c r="N52" s="263"/>
      <c r="O52" s="263"/>
      <c r="P52" s="263"/>
      <c r="Q52" s="263"/>
      <c r="R52" s="263"/>
    </row>
    <row r="53" spans="2:18" ht="12.75">
      <c r="B53" s="98"/>
      <c r="C53" s="35"/>
      <c r="D53" s="35"/>
      <c r="E53" s="35"/>
      <c r="F53" s="35"/>
      <c r="G53" s="35"/>
      <c r="H53" s="35"/>
      <c r="I53" s="35"/>
      <c r="K53" s="98"/>
      <c r="L53" s="35"/>
      <c r="M53" s="35"/>
      <c r="N53" s="35"/>
      <c r="O53" s="35"/>
      <c r="P53" s="35"/>
      <c r="Q53" s="35"/>
      <c r="R53" s="35"/>
    </row>
    <row r="54" spans="2:18" ht="12.75">
      <c r="B54" s="98" t="s">
        <v>162</v>
      </c>
      <c r="C54" s="193">
        <f>1054-20</f>
        <v>1034</v>
      </c>
      <c r="D54" s="35">
        <v>8501</v>
      </c>
      <c r="E54" s="35">
        <v>28</v>
      </c>
      <c r="F54" s="35">
        <v>626</v>
      </c>
      <c r="G54" s="35">
        <v>46</v>
      </c>
      <c r="H54" s="35">
        <v>0</v>
      </c>
      <c r="I54" s="196">
        <f>10255-20</f>
        <v>10235</v>
      </c>
      <c r="K54" s="98" t="s">
        <v>162</v>
      </c>
      <c r="L54" s="37">
        <f aca="true" t="shared" si="7" ref="L54:R56">C7-C54</f>
        <v>110</v>
      </c>
      <c r="M54" s="37">
        <f t="shared" si="7"/>
        <v>-627</v>
      </c>
      <c r="N54" s="37">
        <f t="shared" si="7"/>
        <v>9</v>
      </c>
      <c r="O54" s="37">
        <f t="shared" si="7"/>
        <v>-204</v>
      </c>
      <c r="P54" s="37">
        <f t="shared" si="7"/>
        <v>14</v>
      </c>
      <c r="Q54" s="37">
        <f t="shared" si="7"/>
        <v>0</v>
      </c>
      <c r="R54" s="37">
        <f t="shared" si="7"/>
        <v>-698</v>
      </c>
    </row>
    <row r="55" spans="2:18" ht="12.75">
      <c r="B55" s="98" t="s">
        <v>163</v>
      </c>
      <c r="C55" s="35">
        <v>330</v>
      </c>
      <c r="D55" s="35">
        <v>78</v>
      </c>
      <c r="E55" s="35">
        <v>1392</v>
      </c>
      <c r="F55" s="35">
        <v>133</v>
      </c>
      <c r="G55" s="35">
        <v>25</v>
      </c>
      <c r="H55" s="35">
        <v>-1958</v>
      </c>
      <c r="I55" s="42">
        <v>0</v>
      </c>
      <c r="K55" s="98" t="s">
        <v>163</v>
      </c>
      <c r="L55" s="37">
        <f t="shared" si="7"/>
        <v>143</v>
      </c>
      <c r="M55" s="37">
        <f t="shared" si="7"/>
        <v>-3</v>
      </c>
      <c r="N55" s="37">
        <f t="shared" si="7"/>
        <v>-165</v>
      </c>
      <c r="O55" s="37">
        <f t="shared" si="7"/>
        <v>96</v>
      </c>
      <c r="P55" s="37">
        <f t="shared" si="7"/>
        <v>1</v>
      </c>
      <c r="Q55" s="37">
        <f t="shared" si="7"/>
        <v>-72</v>
      </c>
      <c r="R55" s="37">
        <f t="shared" si="7"/>
        <v>0</v>
      </c>
    </row>
    <row r="56" spans="2:18" ht="12.75">
      <c r="B56" s="100" t="s">
        <v>164</v>
      </c>
      <c r="C56" s="195">
        <f>1384-20</f>
        <v>1364</v>
      </c>
      <c r="D56" s="101">
        <v>8579</v>
      </c>
      <c r="E56" s="101">
        <v>1420</v>
      </c>
      <c r="F56" s="101">
        <v>759</v>
      </c>
      <c r="G56" s="101">
        <v>71</v>
      </c>
      <c r="H56" s="101">
        <v>-1958</v>
      </c>
      <c r="I56" s="197">
        <f>10255-20</f>
        <v>10235</v>
      </c>
      <c r="K56" s="100" t="s">
        <v>164</v>
      </c>
      <c r="L56" s="107">
        <f t="shared" si="7"/>
        <v>253</v>
      </c>
      <c r="M56" s="107">
        <f t="shared" si="7"/>
        <v>-630</v>
      </c>
      <c r="N56" s="107">
        <f t="shared" si="7"/>
        <v>-156</v>
      </c>
      <c r="O56" s="107">
        <f t="shared" si="7"/>
        <v>-108</v>
      </c>
      <c r="P56" s="107">
        <f t="shared" si="7"/>
        <v>15</v>
      </c>
      <c r="Q56" s="107">
        <f t="shared" si="7"/>
        <v>-72</v>
      </c>
      <c r="R56" s="107">
        <f t="shared" si="7"/>
        <v>-698</v>
      </c>
    </row>
    <row r="57" spans="2:18" ht="12.75">
      <c r="B57" s="98"/>
      <c r="C57" s="35"/>
      <c r="D57" s="35"/>
      <c r="E57" s="35"/>
      <c r="F57" s="35"/>
      <c r="G57" s="35"/>
      <c r="H57" s="35"/>
      <c r="I57" s="42"/>
      <c r="K57" s="98"/>
      <c r="L57" s="37"/>
      <c r="M57" s="37"/>
      <c r="N57" s="37"/>
      <c r="O57" s="37"/>
      <c r="P57" s="37"/>
      <c r="Q57" s="37"/>
      <c r="R57" s="37"/>
    </row>
    <row r="58" spans="2:18" ht="12.75">
      <c r="B58" s="102" t="s">
        <v>47</v>
      </c>
      <c r="C58" s="35">
        <v>-189</v>
      </c>
      <c r="D58" s="35">
        <v>-44</v>
      </c>
      <c r="E58" s="35">
        <v>-211</v>
      </c>
      <c r="F58" s="35">
        <v>-100</v>
      </c>
      <c r="G58" s="35">
        <v>-5</v>
      </c>
      <c r="H58" s="35">
        <v>0</v>
      </c>
      <c r="I58" s="42">
        <v>-549</v>
      </c>
      <c r="K58" s="102" t="s">
        <v>47</v>
      </c>
      <c r="L58" s="37">
        <f aca="true" t="shared" si="8" ref="L58:R65">C11-C58</f>
        <v>-92</v>
      </c>
      <c r="M58" s="37">
        <f t="shared" si="8"/>
        <v>5</v>
      </c>
      <c r="N58" s="37">
        <f t="shared" si="8"/>
        <v>-5</v>
      </c>
      <c r="O58" s="37">
        <f t="shared" si="8"/>
        <v>18</v>
      </c>
      <c r="P58" s="37">
        <f t="shared" si="8"/>
        <v>0</v>
      </c>
      <c r="Q58" s="37">
        <f t="shared" si="8"/>
        <v>0</v>
      </c>
      <c r="R58" s="37">
        <f t="shared" si="8"/>
        <v>-74</v>
      </c>
    </row>
    <row r="59" spans="2:18" ht="12.75">
      <c r="B59" s="102" t="s">
        <v>165</v>
      </c>
      <c r="C59" s="193">
        <f>-472+20</f>
        <v>-452</v>
      </c>
      <c r="D59" s="35">
        <v>-8578</v>
      </c>
      <c r="E59" s="35">
        <v>-605</v>
      </c>
      <c r="F59" s="35">
        <v>-502</v>
      </c>
      <c r="G59" s="35">
        <v>-84</v>
      </c>
      <c r="H59" s="35">
        <v>1962</v>
      </c>
      <c r="I59" s="196">
        <f>-8279+20</f>
        <v>-8259</v>
      </c>
      <c r="K59" s="102" t="s">
        <v>165</v>
      </c>
      <c r="L59" s="37">
        <f t="shared" si="8"/>
        <v>-39</v>
      </c>
      <c r="M59" s="37">
        <f t="shared" si="8"/>
        <v>857</v>
      </c>
      <c r="N59" s="37">
        <f t="shared" si="8"/>
        <v>-34</v>
      </c>
      <c r="O59" s="37">
        <f t="shared" si="8"/>
        <v>67</v>
      </c>
      <c r="P59" s="37">
        <f t="shared" si="8"/>
        <v>-13</v>
      </c>
      <c r="Q59" s="37">
        <f t="shared" si="8"/>
        <v>65</v>
      </c>
      <c r="R59" s="37">
        <f t="shared" si="8"/>
        <v>903</v>
      </c>
    </row>
    <row r="60" spans="2:18" ht="12.75">
      <c r="B60" s="38" t="s">
        <v>45</v>
      </c>
      <c r="C60" s="35">
        <v>-94</v>
      </c>
      <c r="D60" s="35">
        <v>-6899</v>
      </c>
      <c r="E60" s="35">
        <v>-80</v>
      </c>
      <c r="F60" s="35">
        <v>-415</v>
      </c>
      <c r="G60" s="35">
        <v>-20</v>
      </c>
      <c r="H60" s="35">
        <v>519</v>
      </c>
      <c r="I60" s="42">
        <v>-6989</v>
      </c>
      <c r="K60" s="38" t="s">
        <v>45</v>
      </c>
      <c r="L60" s="37">
        <f t="shared" si="8"/>
        <v>12</v>
      </c>
      <c r="M60" s="37">
        <f t="shared" si="8"/>
        <v>888</v>
      </c>
      <c r="N60" s="37">
        <f t="shared" si="8"/>
        <v>-134</v>
      </c>
      <c r="O60" s="37">
        <f t="shared" si="8"/>
        <v>62</v>
      </c>
      <c r="P60" s="37">
        <f t="shared" si="8"/>
        <v>0</v>
      </c>
      <c r="Q60" s="37">
        <f t="shared" si="8"/>
        <v>221</v>
      </c>
      <c r="R60" s="37">
        <f t="shared" si="8"/>
        <v>1049</v>
      </c>
    </row>
    <row r="61" spans="2:18" ht="12.75">
      <c r="B61" s="39" t="s">
        <v>46</v>
      </c>
      <c r="C61" s="35">
        <v>-247</v>
      </c>
      <c r="D61" s="35">
        <v>-93</v>
      </c>
      <c r="E61" s="35">
        <v>-262</v>
      </c>
      <c r="F61" s="35">
        <v>-34</v>
      </c>
      <c r="G61" s="35">
        <v>-35</v>
      </c>
      <c r="H61" s="35">
        <v>0</v>
      </c>
      <c r="I61" s="42">
        <v>-671</v>
      </c>
      <c r="K61" s="39" t="s">
        <v>46</v>
      </c>
      <c r="L61" s="37">
        <f t="shared" si="8"/>
        <v>-10</v>
      </c>
      <c r="M61" s="37">
        <f t="shared" si="8"/>
        <v>-14</v>
      </c>
      <c r="N61" s="37">
        <f t="shared" si="8"/>
        <v>10</v>
      </c>
      <c r="O61" s="37">
        <f t="shared" si="8"/>
        <v>-1</v>
      </c>
      <c r="P61" s="37">
        <f t="shared" si="8"/>
        <v>0</v>
      </c>
      <c r="Q61" s="37">
        <f t="shared" si="8"/>
        <v>0</v>
      </c>
      <c r="R61" s="37">
        <f t="shared" si="8"/>
        <v>-15</v>
      </c>
    </row>
    <row r="62" spans="2:18" ht="12.75">
      <c r="B62" s="38" t="s">
        <v>48</v>
      </c>
      <c r="C62" s="193">
        <f>-209+20</f>
        <v>-189</v>
      </c>
      <c r="D62" s="35">
        <v>-1548</v>
      </c>
      <c r="E62" s="35">
        <v>-232</v>
      </c>
      <c r="F62" s="35">
        <v>-31</v>
      </c>
      <c r="G62" s="35">
        <v>-31</v>
      </c>
      <c r="H62" s="35">
        <v>1405</v>
      </c>
      <c r="I62" s="196">
        <f>-646+20</f>
        <v>-626</v>
      </c>
      <c r="K62" s="38" t="s">
        <v>48</v>
      </c>
      <c r="L62" s="37">
        <f t="shared" si="8"/>
        <v>-18</v>
      </c>
      <c r="M62" s="37">
        <f t="shared" si="8"/>
        <v>150</v>
      </c>
      <c r="N62" s="37">
        <f t="shared" si="8"/>
        <v>68</v>
      </c>
      <c r="O62" s="37">
        <f t="shared" si="8"/>
        <v>7</v>
      </c>
      <c r="P62" s="37">
        <f t="shared" si="8"/>
        <v>-6</v>
      </c>
      <c r="Q62" s="37">
        <f t="shared" si="8"/>
        <v>-160</v>
      </c>
      <c r="R62" s="37">
        <f t="shared" si="8"/>
        <v>41</v>
      </c>
    </row>
    <row r="63" spans="2:18" ht="12.75">
      <c r="B63" s="38" t="s">
        <v>49</v>
      </c>
      <c r="C63" s="35">
        <v>118</v>
      </c>
      <c r="D63" s="35">
        <v>13</v>
      </c>
      <c r="E63" s="35">
        <v>26</v>
      </c>
      <c r="F63" s="35">
        <v>0</v>
      </c>
      <c r="G63" s="35">
        <v>0</v>
      </c>
      <c r="H63" s="35">
        <v>40</v>
      </c>
      <c r="I63" s="42">
        <v>197</v>
      </c>
      <c r="K63" s="38" t="s">
        <v>49</v>
      </c>
      <c r="L63" s="37">
        <f t="shared" si="8"/>
        <v>-5</v>
      </c>
      <c r="M63" s="37">
        <f t="shared" si="8"/>
        <v>-4</v>
      </c>
      <c r="N63" s="37">
        <f t="shared" si="8"/>
        <v>0</v>
      </c>
      <c r="O63" s="37">
        <f t="shared" si="8"/>
        <v>0</v>
      </c>
      <c r="P63" s="37">
        <f t="shared" si="8"/>
        <v>0</v>
      </c>
      <c r="Q63" s="37">
        <f t="shared" si="8"/>
        <v>2</v>
      </c>
      <c r="R63" s="37">
        <f t="shared" si="8"/>
        <v>-7</v>
      </c>
    </row>
    <row r="64" spans="2:18" ht="12.75">
      <c r="B64" s="38" t="s">
        <v>50</v>
      </c>
      <c r="C64" s="35">
        <v>-40</v>
      </c>
      <c r="D64" s="35">
        <v>-51</v>
      </c>
      <c r="E64" s="35">
        <v>-57</v>
      </c>
      <c r="F64" s="35">
        <v>-22</v>
      </c>
      <c r="G64" s="35">
        <v>2</v>
      </c>
      <c r="H64" s="35">
        <v>-2</v>
      </c>
      <c r="I64" s="42">
        <v>-170</v>
      </c>
      <c r="K64" s="38" t="s">
        <v>50</v>
      </c>
      <c r="L64" s="37">
        <f t="shared" si="8"/>
        <v>-18</v>
      </c>
      <c r="M64" s="37">
        <f t="shared" si="8"/>
        <v>-163</v>
      </c>
      <c r="N64" s="37">
        <f t="shared" si="8"/>
        <v>22</v>
      </c>
      <c r="O64" s="37">
        <f t="shared" si="8"/>
        <v>-1</v>
      </c>
      <c r="P64" s="37">
        <f t="shared" si="8"/>
        <v>-7</v>
      </c>
      <c r="Q64" s="37">
        <f t="shared" si="8"/>
        <v>2</v>
      </c>
      <c r="R64" s="37">
        <f t="shared" si="8"/>
        <v>-165</v>
      </c>
    </row>
    <row r="65" spans="2:18" ht="12.75">
      <c r="B65" s="103" t="s">
        <v>166</v>
      </c>
      <c r="C65" s="195">
        <f>-661+20</f>
        <v>-641</v>
      </c>
      <c r="D65" s="101">
        <v>-8622</v>
      </c>
      <c r="E65" s="101">
        <v>-816</v>
      </c>
      <c r="F65" s="101">
        <v>-602</v>
      </c>
      <c r="G65" s="101">
        <v>-89</v>
      </c>
      <c r="H65" s="101">
        <v>1962</v>
      </c>
      <c r="I65" s="197">
        <f>-8828+20</f>
        <v>-8808</v>
      </c>
      <c r="K65" s="103" t="s">
        <v>166</v>
      </c>
      <c r="L65" s="107">
        <f t="shared" si="8"/>
        <v>-131</v>
      </c>
      <c r="M65" s="107">
        <f t="shared" si="8"/>
        <v>862</v>
      </c>
      <c r="N65" s="107">
        <f t="shared" si="8"/>
        <v>-39</v>
      </c>
      <c r="O65" s="107">
        <f t="shared" si="8"/>
        <v>85</v>
      </c>
      <c r="P65" s="107">
        <f t="shared" si="8"/>
        <v>-13</v>
      </c>
      <c r="Q65" s="107">
        <f t="shared" si="8"/>
        <v>65</v>
      </c>
      <c r="R65" s="107">
        <f t="shared" si="8"/>
        <v>829</v>
      </c>
    </row>
    <row r="66" spans="2:18" ht="12.75">
      <c r="B66" s="102"/>
      <c r="C66" s="35"/>
      <c r="D66" s="35"/>
      <c r="E66" s="35"/>
      <c r="F66" s="35"/>
      <c r="G66" s="35"/>
      <c r="H66" s="35"/>
      <c r="I66" s="42"/>
      <c r="K66" s="102"/>
      <c r="L66" s="37"/>
      <c r="M66" s="37"/>
      <c r="N66" s="37"/>
      <c r="O66" s="37"/>
      <c r="P66" s="37"/>
      <c r="Q66" s="37"/>
      <c r="R66" s="44"/>
    </row>
    <row r="67" spans="2:18" ht="13.5" thickBot="1">
      <c r="B67" s="105" t="s">
        <v>52</v>
      </c>
      <c r="C67" s="46">
        <v>723</v>
      </c>
      <c r="D67" s="46">
        <v>-43</v>
      </c>
      <c r="E67" s="46">
        <v>604</v>
      </c>
      <c r="F67" s="46">
        <v>157</v>
      </c>
      <c r="G67" s="46">
        <v>-18</v>
      </c>
      <c r="H67" s="46">
        <v>4</v>
      </c>
      <c r="I67" s="46">
        <v>1427</v>
      </c>
      <c r="K67" s="105" t="s">
        <v>52</v>
      </c>
      <c r="L67" s="48">
        <f aca="true" t="shared" si="9" ref="L67:R67">C20-C67</f>
        <v>122</v>
      </c>
      <c r="M67" s="48">
        <f t="shared" si="9"/>
        <v>232</v>
      </c>
      <c r="N67" s="48">
        <f t="shared" si="9"/>
        <v>-195</v>
      </c>
      <c r="O67" s="48">
        <f t="shared" si="9"/>
        <v>-23</v>
      </c>
      <c r="P67" s="48">
        <f t="shared" si="9"/>
        <v>2</v>
      </c>
      <c r="Q67" s="48">
        <f t="shared" si="9"/>
        <v>-7</v>
      </c>
      <c r="R67" s="48">
        <f t="shared" si="9"/>
        <v>131</v>
      </c>
    </row>
    <row r="68" spans="2:18" ht="13.5" thickTop="1">
      <c r="B68" s="102"/>
      <c r="C68" s="35"/>
      <c r="D68" s="35"/>
      <c r="E68" s="35"/>
      <c r="F68" s="35"/>
      <c r="G68" s="35"/>
      <c r="H68" s="35"/>
      <c r="I68" s="42"/>
      <c r="K68" s="102"/>
      <c r="L68" s="37"/>
      <c r="M68" s="37"/>
      <c r="N68" s="37"/>
      <c r="O68" s="37"/>
      <c r="P68" s="37"/>
      <c r="Q68" s="37"/>
      <c r="R68" s="37"/>
    </row>
    <row r="69" spans="2:18" ht="12.75">
      <c r="B69" s="102" t="s">
        <v>167</v>
      </c>
      <c r="C69" s="35"/>
      <c r="D69" s="35"/>
      <c r="E69" s="35"/>
      <c r="F69" s="35"/>
      <c r="G69" s="35"/>
      <c r="H69" s="35"/>
      <c r="I69" s="42">
        <v>-147</v>
      </c>
      <c r="K69" s="102" t="s">
        <v>167</v>
      </c>
      <c r="L69" s="37"/>
      <c r="M69" s="37"/>
      <c r="N69" s="37"/>
      <c r="O69" s="37"/>
      <c r="P69" s="37"/>
      <c r="Q69" s="37"/>
      <c r="R69" s="37">
        <f>I22-I69</f>
        <v>116</v>
      </c>
    </row>
    <row r="70" spans="2:18" ht="12.75">
      <c r="B70" s="102" t="s">
        <v>55</v>
      </c>
      <c r="C70" s="35"/>
      <c r="D70" s="35">
        <v>0</v>
      </c>
      <c r="E70" s="35"/>
      <c r="F70" s="35"/>
      <c r="G70" s="35"/>
      <c r="H70" s="35"/>
      <c r="I70" s="42">
        <v>0</v>
      </c>
      <c r="K70" s="102" t="s">
        <v>55</v>
      </c>
      <c r="L70" s="37"/>
      <c r="M70" s="37">
        <f>D23-D70</f>
        <v>-7</v>
      </c>
      <c r="N70" s="37"/>
      <c r="O70" s="37"/>
      <c r="P70" s="37"/>
      <c r="Q70" s="37"/>
      <c r="R70" s="37">
        <f>I23-I70</f>
        <v>-7</v>
      </c>
    </row>
    <row r="71" spans="2:18" ht="12.75">
      <c r="B71" s="102"/>
      <c r="C71" s="35"/>
      <c r="D71" s="35"/>
      <c r="E71" s="35"/>
      <c r="F71" s="35"/>
      <c r="G71" s="35"/>
      <c r="H71" s="35"/>
      <c r="I71" s="42"/>
      <c r="K71" s="102"/>
      <c r="L71" s="37"/>
      <c r="M71" s="37"/>
      <c r="N71" s="37"/>
      <c r="O71" s="37"/>
      <c r="P71" s="37"/>
      <c r="Q71" s="37"/>
      <c r="R71" s="37"/>
    </row>
    <row r="72" spans="2:18" ht="12.75">
      <c r="B72" s="108" t="s">
        <v>56</v>
      </c>
      <c r="C72" s="101"/>
      <c r="D72" s="101"/>
      <c r="E72" s="101"/>
      <c r="F72" s="101"/>
      <c r="G72" s="101"/>
      <c r="H72" s="101"/>
      <c r="I72" s="31">
        <v>1280</v>
      </c>
      <c r="K72" s="108" t="s">
        <v>56</v>
      </c>
      <c r="L72" s="107"/>
      <c r="M72" s="107"/>
      <c r="N72" s="107"/>
      <c r="O72" s="107"/>
      <c r="P72" s="107"/>
      <c r="Q72" s="107"/>
      <c r="R72" s="33">
        <f>I25-I72</f>
        <v>240</v>
      </c>
    </row>
    <row r="73" spans="2:18" ht="12.75">
      <c r="B73" s="102"/>
      <c r="C73" s="35"/>
      <c r="D73" s="35"/>
      <c r="E73" s="35"/>
      <c r="F73" s="35"/>
      <c r="G73" s="35"/>
      <c r="H73" s="35"/>
      <c r="I73" s="42"/>
      <c r="K73" s="102"/>
      <c r="L73" s="37"/>
      <c r="M73" s="37"/>
      <c r="N73" s="37"/>
      <c r="O73" s="37"/>
      <c r="P73" s="37"/>
      <c r="Q73" s="37"/>
      <c r="R73" s="37"/>
    </row>
    <row r="74" spans="2:18" ht="12.75">
      <c r="B74" s="102" t="s">
        <v>57</v>
      </c>
      <c r="C74" s="35"/>
      <c r="D74" s="35"/>
      <c r="E74" s="35"/>
      <c r="F74" s="35"/>
      <c r="G74" s="35"/>
      <c r="H74" s="35"/>
      <c r="I74" s="42">
        <v>-206</v>
      </c>
      <c r="K74" s="102" t="s">
        <v>57</v>
      </c>
      <c r="L74" s="37"/>
      <c r="M74" s="37"/>
      <c r="N74" s="37"/>
      <c r="O74" s="37"/>
      <c r="P74" s="37"/>
      <c r="Q74" s="37"/>
      <c r="R74" s="37">
        <f>I27-I74</f>
        <v>-134</v>
      </c>
    </row>
    <row r="75" spans="2:18" ht="12.75">
      <c r="B75" s="102"/>
      <c r="C75" s="35"/>
      <c r="D75" s="35"/>
      <c r="E75" s="35"/>
      <c r="F75" s="35"/>
      <c r="G75" s="35"/>
      <c r="H75" s="35"/>
      <c r="I75" s="42"/>
      <c r="K75" s="102"/>
      <c r="L75" s="37"/>
      <c r="M75" s="37"/>
      <c r="N75" s="37"/>
      <c r="O75" s="37"/>
      <c r="P75" s="37"/>
      <c r="Q75" s="37"/>
      <c r="R75" s="37"/>
    </row>
    <row r="76" spans="2:18" ht="13.5" thickBot="1">
      <c r="B76" s="105" t="s">
        <v>168</v>
      </c>
      <c r="C76" s="110"/>
      <c r="D76" s="110"/>
      <c r="E76" s="110"/>
      <c r="F76" s="110"/>
      <c r="G76" s="110"/>
      <c r="H76" s="110"/>
      <c r="I76" s="46">
        <v>1074</v>
      </c>
      <c r="K76" s="105" t="s">
        <v>168</v>
      </c>
      <c r="L76" s="115"/>
      <c r="M76" s="115"/>
      <c r="N76" s="115"/>
      <c r="O76" s="115"/>
      <c r="P76" s="115"/>
      <c r="Q76" s="115"/>
      <c r="R76" s="48">
        <f>I29-I76</f>
        <v>106</v>
      </c>
    </row>
    <row r="77" spans="2:18" ht="13.5" thickTop="1">
      <c r="B77" s="102"/>
      <c r="C77" s="35"/>
      <c r="D77" s="35"/>
      <c r="E77" s="35"/>
      <c r="F77" s="35"/>
      <c r="G77" s="35"/>
      <c r="H77" s="35"/>
      <c r="I77" s="42"/>
      <c r="K77" s="102"/>
      <c r="L77" s="37"/>
      <c r="M77" s="37"/>
      <c r="N77" s="37"/>
      <c r="O77" s="37"/>
      <c r="P77" s="37"/>
      <c r="Q77" s="37"/>
      <c r="R77" s="37"/>
    </row>
    <row r="78" spans="2:18" ht="12.75">
      <c r="B78" s="111" t="s">
        <v>169</v>
      </c>
      <c r="C78" s="35"/>
      <c r="D78" s="35"/>
      <c r="E78" s="35"/>
      <c r="F78" s="35"/>
      <c r="G78" s="35"/>
      <c r="H78" s="35"/>
      <c r="I78" s="42"/>
      <c r="K78" s="111" t="s">
        <v>169</v>
      </c>
      <c r="L78" s="37"/>
      <c r="M78" s="37"/>
      <c r="N78" s="37"/>
      <c r="O78" s="37"/>
      <c r="P78" s="37"/>
      <c r="Q78" s="37"/>
      <c r="R78" s="37"/>
    </row>
    <row r="79" spans="2:18" ht="12.75">
      <c r="B79" s="102" t="s">
        <v>170</v>
      </c>
      <c r="C79" s="35">
        <v>16741</v>
      </c>
      <c r="D79" s="35">
        <v>18387</v>
      </c>
      <c r="E79" s="35">
        <v>14031</v>
      </c>
      <c r="F79" s="35">
        <v>4214</v>
      </c>
      <c r="G79" s="35">
        <v>385</v>
      </c>
      <c r="H79" s="35">
        <v>-7371</v>
      </c>
      <c r="I79" s="42">
        <v>46387</v>
      </c>
      <c r="K79" s="102" t="s">
        <v>170</v>
      </c>
      <c r="L79" s="37">
        <f aca="true" t="shared" si="10" ref="L79:R79">C32-C79</f>
        <v>-1283</v>
      </c>
      <c r="M79" s="37">
        <f t="shared" si="10"/>
        <v>-1641</v>
      </c>
      <c r="N79" s="37">
        <f t="shared" si="10"/>
        <v>179</v>
      </c>
      <c r="O79" s="37">
        <f t="shared" si="10"/>
        <v>-225</v>
      </c>
      <c r="P79" s="37">
        <f t="shared" si="10"/>
        <v>-11</v>
      </c>
      <c r="Q79" s="37">
        <f t="shared" si="10"/>
        <v>1421</v>
      </c>
      <c r="R79" s="37">
        <f t="shared" si="10"/>
        <v>-1560</v>
      </c>
    </row>
    <row r="80" spans="2:18" ht="12.75">
      <c r="B80" s="102" t="s">
        <v>171</v>
      </c>
      <c r="C80" s="35"/>
      <c r="D80" s="35">
        <v>771</v>
      </c>
      <c r="E80" s="35"/>
      <c r="F80" s="35"/>
      <c r="G80" s="35"/>
      <c r="H80" s="35"/>
      <c r="I80" s="42">
        <v>771</v>
      </c>
      <c r="K80" s="102" t="s">
        <v>171</v>
      </c>
      <c r="L80" s="37"/>
      <c r="M80" s="37">
        <f>D33-D80</f>
        <v>-50</v>
      </c>
      <c r="N80" s="37"/>
      <c r="O80" s="37"/>
      <c r="P80" s="37"/>
      <c r="Q80" s="37"/>
      <c r="R80" s="37">
        <f>I33-I80</f>
        <v>-50</v>
      </c>
    </row>
    <row r="81" spans="2:18" ht="12.75">
      <c r="B81" s="102" t="s">
        <v>172</v>
      </c>
      <c r="C81" s="35"/>
      <c r="D81" s="35"/>
      <c r="E81" s="35"/>
      <c r="F81" s="35"/>
      <c r="G81" s="35"/>
      <c r="H81" s="35"/>
      <c r="I81" s="42">
        <v>228</v>
      </c>
      <c r="K81" s="102" t="s">
        <v>172</v>
      </c>
      <c r="L81" s="37"/>
      <c r="M81" s="37"/>
      <c r="N81" s="37"/>
      <c r="O81" s="37"/>
      <c r="P81" s="37"/>
      <c r="Q81" s="37"/>
      <c r="R81" s="37">
        <f>I34-I81</f>
        <v>23</v>
      </c>
    </row>
    <row r="82" spans="2:18" ht="12.75">
      <c r="B82" s="102" t="s">
        <v>74</v>
      </c>
      <c r="C82" s="35"/>
      <c r="D82" s="35"/>
      <c r="E82" s="35"/>
      <c r="F82" s="35"/>
      <c r="G82" s="35"/>
      <c r="H82" s="35"/>
      <c r="I82" s="42">
        <v>1253</v>
      </c>
      <c r="K82" s="102" t="s">
        <v>74</v>
      </c>
      <c r="L82" s="37"/>
      <c r="M82" s="37"/>
      <c r="N82" s="37"/>
      <c r="O82" s="37"/>
      <c r="P82" s="37"/>
      <c r="Q82" s="37"/>
      <c r="R82" s="37">
        <f>I35-I82</f>
        <v>-264</v>
      </c>
    </row>
    <row r="83" spans="2:18" ht="12.75">
      <c r="B83" s="102"/>
      <c r="C83" s="35"/>
      <c r="D83" s="35"/>
      <c r="E83" s="35"/>
      <c r="F83" s="35"/>
      <c r="G83" s="35"/>
      <c r="H83" s="35"/>
      <c r="I83" s="42"/>
      <c r="K83" s="102"/>
      <c r="L83" s="37"/>
      <c r="M83" s="37"/>
      <c r="N83" s="37"/>
      <c r="O83" s="37"/>
      <c r="P83" s="37"/>
      <c r="Q83" s="37"/>
      <c r="R83" s="37"/>
    </row>
    <row r="84" spans="2:18" ht="13.5" thickBot="1">
      <c r="B84" s="105" t="s">
        <v>87</v>
      </c>
      <c r="C84" s="46"/>
      <c r="D84" s="46"/>
      <c r="E84" s="46"/>
      <c r="F84" s="46"/>
      <c r="G84" s="46"/>
      <c r="H84" s="46"/>
      <c r="I84" s="46">
        <v>48639</v>
      </c>
      <c r="K84" s="105" t="s">
        <v>87</v>
      </c>
      <c r="L84" s="48"/>
      <c r="M84" s="48"/>
      <c r="N84" s="48"/>
      <c r="O84" s="48"/>
      <c r="P84" s="48"/>
      <c r="Q84" s="48"/>
      <c r="R84" s="48">
        <f>I37-I84</f>
        <v>-1851</v>
      </c>
    </row>
    <row r="85" spans="2:18" ht="13.5" thickTop="1">
      <c r="B85" s="102"/>
      <c r="C85" s="35"/>
      <c r="D85" s="35"/>
      <c r="E85" s="35"/>
      <c r="F85" s="35"/>
      <c r="G85" s="35"/>
      <c r="H85" s="35"/>
      <c r="I85" s="42"/>
      <c r="K85" s="102"/>
      <c r="L85" s="37"/>
      <c r="M85" s="37"/>
      <c r="N85" s="37"/>
      <c r="O85" s="37"/>
      <c r="P85" s="37"/>
      <c r="Q85" s="37"/>
      <c r="R85" s="37"/>
    </row>
    <row r="86" spans="2:18" ht="12.75">
      <c r="B86" s="102" t="s">
        <v>96</v>
      </c>
      <c r="C86" s="35"/>
      <c r="D86" s="35"/>
      <c r="E86" s="35"/>
      <c r="F86" s="35"/>
      <c r="G86" s="35"/>
      <c r="H86" s="35"/>
      <c r="I86" s="42">
        <v>28411</v>
      </c>
      <c r="K86" s="102" t="s">
        <v>96</v>
      </c>
      <c r="L86" s="37"/>
      <c r="M86" s="37"/>
      <c r="N86" s="37"/>
      <c r="O86" s="37"/>
      <c r="P86" s="37"/>
      <c r="Q86" s="37"/>
      <c r="R86" s="37">
        <f>I39-I86</f>
        <v>1085</v>
      </c>
    </row>
    <row r="87" spans="2:18" ht="12.75">
      <c r="B87" s="102" t="s">
        <v>173</v>
      </c>
      <c r="C87" s="35">
        <v>6068</v>
      </c>
      <c r="D87" s="35">
        <v>5475</v>
      </c>
      <c r="E87" s="35">
        <v>2648</v>
      </c>
      <c r="F87" s="35">
        <v>1941</v>
      </c>
      <c r="G87" s="35">
        <v>115</v>
      </c>
      <c r="H87" s="35">
        <v>-6960</v>
      </c>
      <c r="I87" s="42">
        <v>9287</v>
      </c>
      <c r="K87" s="102" t="s">
        <v>173</v>
      </c>
      <c r="L87" s="37">
        <f aca="true" t="shared" si="11" ref="L87:Q87">C40-C87</f>
        <v>-1074</v>
      </c>
      <c r="M87" s="37">
        <f t="shared" si="11"/>
        <v>-1065</v>
      </c>
      <c r="N87" s="37">
        <f t="shared" si="11"/>
        <v>42</v>
      </c>
      <c r="O87" s="37">
        <f t="shared" si="11"/>
        <v>-1</v>
      </c>
      <c r="P87" s="37">
        <f t="shared" si="11"/>
        <v>54</v>
      </c>
      <c r="Q87" s="37">
        <f t="shared" si="11"/>
        <v>1326</v>
      </c>
      <c r="R87" s="37">
        <f>I40-I87</f>
        <v>-718</v>
      </c>
    </row>
    <row r="88" spans="2:18" ht="12.75">
      <c r="B88" s="102" t="s">
        <v>174</v>
      </c>
      <c r="C88" s="35"/>
      <c r="D88" s="35"/>
      <c r="E88" s="35"/>
      <c r="F88" s="35"/>
      <c r="G88" s="35"/>
      <c r="H88" s="35"/>
      <c r="I88" s="42">
        <v>8956</v>
      </c>
      <c r="K88" s="102" t="s">
        <v>174</v>
      </c>
      <c r="L88" s="37"/>
      <c r="M88" s="37"/>
      <c r="N88" s="37"/>
      <c r="O88" s="37"/>
      <c r="P88" s="37"/>
      <c r="Q88" s="37"/>
      <c r="R88" s="37">
        <f>I41-I88</f>
        <v>-2225</v>
      </c>
    </row>
    <row r="89" spans="2:18" ht="12.75">
      <c r="B89" s="102" t="s">
        <v>102</v>
      </c>
      <c r="C89" s="35"/>
      <c r="D89" s="35"/>
      <c r="E89" s="35"/>
      <c r="F89" s="35"/>
      <c r="G89" s="35"/>
      <c r="H89" s="35"/>
      <c r="I89" s="42">
        <v>1985</v>
      </c>
      <c r="K89" s="102" t="s">
        <v>102</v>
      </c>
      <c r="L89" s="37"/>
      <c r="M89" s="37"/>
      <c r="N89" s="37"/>
      <c r="O89" s="37"/>
      <c r="P89" s="37"/>
      <c r="Q89" s="37"/>
      <c r="R89" s="37">
        <f>I42-I89</f>
        <v>7</v>
      </c>
    </row>
    <row r="90" spans="2:18" ht="12.75">
      <c r="B90" s="102"/>
      <c r="C90" s="35"/>
      <c r="D90" s="35"/>
      <c r="E90" s="35"/>
      <c r="F90" s="35"/>
      <c r="G90" s="35"/>
      <c r="H90" s="35"/>
      <c r="I90" s="42"/>
      <c r="K90" s="102"/>
      <c r="L90" s="37"/>
      <c r="M90" s="37"/>
      <c r="N90" s="37"/>
      <c r="O90" s="37"/>
      <c r="P90" s="37"/>
      <c r="Q90" s="37"/>
      <c r="R90" s="37"/>
    </row>
    <row r="91" spans="2:18" ht="13.5" thickBot="1">
      <c r="B91" s="105" t="s">
        <v>111</v>
      </c>
      <c r="C91" s="46"/>
      <c r="D91" s="46"/>
      <c r="E91" s="46"/>
      <c r="F91" s="46"/>
      <c r="G91" s="46"/>
      <c r="H91" s="46"/>
      <c r="I91" s="46">
        <v>48639</v>
      </c>
      <c r="K91" s="105" t="s">
        <v>111</v>
      </c>
      <c r="L91" s="48"/>
      <c r="M91" s="48"/>
      <c r="N91" s="48"/>
      <c r="O91" s="48"/>
      <c r="P91" s="48"/>
      <c r="Q91" s="48"/>
      <c r="R91" s="48">
        <f>I44-I91</f>
        <v>-1851</v>
      </c>
    </row>
    <row r="92" spans="2:18" ht="13.5" thickTop="1">
      <c r="B92" s="102"/>
      <c r="C92" s="35"/>
      <c r="D92" s="35"/>
      <c r="E92" s="35"/>
      <c r="F92" s="35"/>
      <c r="G92" s="35"/>
      <c r="H92" s="35"/>
      <c r="I92" s="42"/>
      <c r="K92" s="102"/>
      <c r="L92" s="37"/>
      <c r="M92" s="37"/>
      <c r="N92" s="37"/>
      <c r="O92" s="37"/>
      <c r="P92" s="37"/>
      <c r="Q92" s="37"/>
      <c r="R92" s="37"/>
    </row>
    <row r="93" spans="2:18" ht="12.75">
      <c r="B93" s="111" t="s">
        <v>175</v>
      </c>
      <c r="C93" s="35"/>
      <c r="D93" s="35"/>
      <c r="E93" s="35"/>
      <c r="F93" s="35"/>
      <c r="G93" s="35"/>
      <c r="H93" s="35"/>
      <c r="I93" s="42"/>
      <c r="K93" s="111" t="s">
        <v>175</v>
      </c>
      <c r="L93" s="37"/>
      <c r="M93" s="37"/>
      <c r="N93" s="37"/>
      <c r="O93" s="37"/>
      <c r="P93" s="37"/>
      <c r="Q93" s="37"/>
      <c r="R93" s="37"/>
    </row>
    <row r="94" spans="2:18" ht="26.25" thickBot="1">
      <c r="B94" s="112" t="s">
        <v>176</v>
      </c>
      <c r="C94" s="110">
        <v>-347</v>
      </c>
      <c r="D94" s="110">
        <v>-65</v>
      </c>
      <c r="E94" s="110">
        <v>-350</v>
      </c>
      <c r="F94" s="110">
        <v>-35</v>
      </c>
      <c r="G94" s="110">
        <v>-5</v>
      </c>
      <c r="H94" s="110">
        <v>41</v>
      </c>
      <c r="I94" s="46">
        <v>-761</v>
      </c>
      <c r="K94" s="112" t="s">
        <v>176</v>
      </c>
      <c r="L94" s="115">
        <f aca="true" t="shared" si="12" ref="L94:R95">C47-C94</f>
        <v>105</v>
      </c>
      <c r="M94" s="115">
        <f t="shared" si="12"/>
        <v>-1</v>
      </c>
      <c r="N94" s="115">
        <f t="shared" si="12"/>
        <v>-18</v>
      </c>
      <c r="O94" s="115">
        <f t="shared" si="12"/>
        <v>-4</v>
      </c>
      <c r="P94" s="115">
        <f t="shared" si="12"/>
        <v>3</v>
      </c>
      <c r="Q94" s="115">
        <f t="shared" si="12"/>
        <v>-34</v>
      </c>
      <c r="R94" s="48">
        <f t="shared" si="12"/>
        <v>51</v>
      </c>
    </row>
    <row r="95" spans="2:18" ht="13.5" thickTop="1">
      <c r="B95" s="102" t="s">
        <v>177</v>
      </c>
      <c r="C95" s="35">
        <v>-1130</v>
      </c>
      <c r="D95" s="35">
        <v>-1660</v>
      </c>
      <c r="E95" s="35">
        <v>-97</v>
      </c>
      <c r="F95" s="35">
        <v>-36</v>
      </c>
      <c r="G95" s="35">
        <v>-10</v>
      </c>
      <c r="H95" s="35">
        <v>1</v>
      </c>
      <c r="I95" s="42">
        <v>-2932</v>
      </c>
      <c r="K95" s="102" t="s">
        <v>177</v>
      </c>
      <c r="L95" s="37">
        <f t="shared" si="12"/>
        <v>-525</v>
      </c>
      <c r="M95" s="37">
        <f t="shared" si="12"/>
        <v>176</v>
      </c>
      <c r="N95" s="37">
        <f t="shared" si="12"/>
        <v>-22</v>
      </c>
      <c r="O95" s="37">
        <f t="shared" si="12"/>
        <v>2</v>
      </c>
      <c r="P95" s="37">
        <f t="shared" si="12"/>
        <v>-10</v>
      </c>
      <c r="Q95" s="37">
        <f t="shared" si="12"/>
        <v>-1</v>
      </c>
      <c r="R95" s="44">
        <f t="shared" si="12"/>
        <v>-380</v>
      </c>
    </row>
    <row r="96" spans="2:18" ht="13.5" thickBot="1">
      <c r="B96" s="113" t="s">
        <v>178</v>
      </c>
      <c r="C96" s="114"/>
      <c r="D96" s="114"/>
      <c r="E96" s="114"/>
      <c r="F96" s="114"/>
      <c r="G96" s="114"/>
      <c r="H96" s="114"/>
      <c r="I96" s="145">
        <v>-41</v>
      </c>
      <c r="K96" s="113" t="s">
        <v>178</v>
      </c>
      <c r="L96" s="116"/>
      <c r="M96" s="116"/>
      <c r="N96" s="116"/>
      <c r="O96" s="116"/>
      <c r="P96" s="116"/>
      <c r="Q96" s="116"/>
      <c r="R96" s="116">
        <f>I49-I96</f>
        <v>-4</v>
      </c>
    </row>
    <row r="97" spans="2:9" ht="13.5" thickTop="1">
      <c r="B97" s="185"/>
      <c r="C97" s="185"/>
      <c r="D97" s="185"/>
      <c r="E97" s="185"/>
      <c r="F97" s="185"/>
      <c r="G97" s="185"/>
      <c r="H97" s="185"/>
      <c r="I97" s="185"/>
    </row>
    <row r="98" spans="2:9" ht="12.75">
      <c r="B98" s="185"/>
      <c r="C98" s="185"/>
      <c r="D98" s="185"/>
      <c r="E98" s="185"/>
      <c r="F98" s="185"/>
      <c r="G98" s="185"/>
      <c r="H98" s="185"/>
      <c r="I98" s="185"/>
    </row>
    <row r="99" spans="3:9" ht="12.75">
      <c r="C99" s="194">
        <f>C20-C11</f>
        <v>1126</v>
      </c>
      <c r="D99" s="194">
        <f aca="true" t="shared" si="13" ref="D99:I99">D20-D11</f>
        <v>228</v>
      </c>
      <c r="E99" s="194">
        <f t="shared" si="13"/>
        <v>625</v>
      </c>
      <c r="F99" s="194">
        <f t="shared" si="13"/>
        <v>216</v>
      </c>
      <c r="G99" s="194">
        <f t="shared" si="13"/>
        <v>-11</v>
      </c>
      <c r="H99" s="194">
        <f t="shared" si="13"/>
        <v>-3</v>
      </c>
      <c r="I99" s="194">
        <f t="shared" si="13"/>
        <v>2181</v>
      </c>
    </row>
    <row r="100" spans="3:9" ht="12.75">
      <c r="C100" s="194">
        <f>C67-C58</f>
        <v>912</v>
      </c>
      <c r="D100" s="194">
        <f aca="true" t="shared" si="14" ref="D100:I100">D67-D58</f>
        <v>1</v>
      </c>
      <c r="E100" s="194">
        <f t="shared" si="14"/>
        <v>815</v>
      </c>
      <c r="F100" s="194">
        <f t="shared" si="14"/>
        <v>257</v>
      </c>
      <c r="G100" s="194">
        <f t="shared" si="14"/>
        <v>-13</v>
      </c>
      <c r="H100" s="194">
        <f t="shared" si="14"/>
        <v>4</v>
      </c>
      <c r="I100" s="194">
        <f t="shared" si="14"/>
        <v>1976</v>
      </c>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ax="95" man="1"/>
    <brk id="18" max="65535" man="1"/>
  </colBreaks>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Q48"/>
  <sheetViews>
    <sheetView view="pageBreakPreview" zoomScale="80" zoomScaleNormal="80" zoomScaleSheetLayoutView="80" zoomScalePageLayoutView="0" workbookViewId="0" topLeftCell="A1">
      <selection activeCell="B1" sqref="B1"/>
    </sheetView>
  </sheetViews>
  <sheetFormatPr defaultColWidth="9.140625" defaultRowHeight="12.75"/>
  <cols>
    <col min="1" max="1" width="1.421875" style="12" customWidth="1"/>
    <col min="2" max="2" width="68.7109375" style="12" bestFit="1" customWidth="1"/>
    <col min="3" max="3" width="13.8515625" style="12" customWidth="1"/>
    <col min="4" max="4" width="10.140625" style="0" customWidth="1"/>
    <col min="5" max="9" width="13.8515625" style="12" customWidth="1"/>
    <col min="10" max="10" width="10.140625" style="0" customWidth="1"/>
    <col min="11" max="15" width="13.8515625" style="12" customWidth="1"/>
  </cols>
  <sheetData>
    <row r="1" spans="3:15" ht="12.75">
      <c r="C1" s="15"/>
      <c r="E1" s="15"/>
      <c r="F1" s="15"/>
      <c r="G1" s="15"/>
      <c r="H1" s="15"/>
      <c r="I1" s="15"/>
      <c r="K1" s="15"/>
      <c r="L1" s="15"/>
      <c r="M1" s="15"/>
      <c r="N1" s="15"/>
      <c r="O1" s="15"/>
    </row>
    <row r="2" spans="2:15" ht="25.5" customHeight="1">
      <c r="B2" s="177" t="s">
        <v>153</v>
      </c>
      <c r="C2" s="266" t="s">
        <v>234</v>
      </c>
      <c r="D2" s="266"/>
      <c r="E2" s="266"/>
      <c r="F2" s="266"/>
      <c r="G2" s="266"/>
      <c r="H2" s="266"/>
      <c r="I2" s="266"/>
      <c r="J2" s="266"/>
      <c r="K2" s="266"/>
      <c r="L2" s="266"/>
      <c r="M2" s="266"/>
      <c r="N2" s="266"/>
      <c r="O2" s="266"/>
    </row>
    <row r="3" spans="1:15" ht="12.75">
      <c r="A3" s="15"/>
      <c r="B3" s="90"/>
      <c r="C3" s="258" t="s">
        <v>64</v>
      </c>
      <c r="D3" s="258"/>
      <c r="E3" s="258"/>
      <c r="F3" s="258"/>
      <c r="G3" s="258"/>
      <c r="H3" s="258"/>
      <c r="I3" s="258"/>
      <c r="J3" s="258"/>
      <c r="K3" s="258"/>
      <c r="L3" s="258"/>
      <c r="M3" s="258"/>
      <c r="N3" s="258"/>
      <c r="O3" s="258"/>
    </row>
    <row r="4" spans="2:15" ht="12.75">
      <c r="B4" s="174"/>
      <c r="C4" s="92" t="s">
        <v>263</v>
      </c>
      <c r="E4" s="92" t="s">
        <v>38</v>
      </c>
      <c r="F4" s="92" t="s">
        <v>39</v>
      </c>
      <c r="G4" s="92" t="s">
        <v>40</v>
      </c>
      <c r="H4" s="92" t="s">
        <v>36</v>
      </c>
      <c r="I4" s="92" t="s">
        <v>35</v>
      </c>
      <c r="K4" s="92" t="s">
        <v>33</v>
      </c>
      <c r="L4" s="92" t="s">
        <v>32</v>
      </c>
      <c r="M4" s="92" t="s">
        <v>30</v>
      </c>
      <c r="N4" s="92" t="s">
        <v>27</v>
      </c>
      <c r="O4" s="92" t="s">
        <v>28</v>
      </c>
    </row>
    <row r="5" spans="2:15" ht="12.75">
      <c r="B5" s="95" t="s">
        <v>161</v>
      </c>
      <c r="C5" s="244"/>
      <c r="E5" s="265"/>
      <c r="F5" s="265"/>
      <c r="G5" s="265"/>
      <c r="H5" s="265"/>
      <c r="I5" s="265"/>
      <c r="K5" s="265"/>
      <c r="L5" s="265"/>
      <c r="M5" s="265"/>
      <c r="N5" s="265"/>
      <c r="O5" s="265"/>
    </row>
    <row r="6" spans="2:15" ht="12.75">
      <c r="B6" s="98"/>
      <c r="C6" s="35"/>
      <c r="E6" s="179"/>
      <c r="F6" s="35"/>
      <c r="G6" s="35"/>
      <c r="H6" s="35"/>
      <c r="I6" s="35"/>
      <c r="K6" s="179"/>
      <c r="L6" s="35"/>
      <c r="M6" s="35"/>
      <c r="N6" s="35"/>
      <c r="O6" s="35"/>
    </row>
    <row r="7" spans="2:17" ht="12.75">
      <c r="B7" s="98" t="s">
        <v>162</v>
      </c>
      <c r="C7" s="35">
        <v>811</v>
      </c>
      <c r="D7" s="178"/>
      <c r="E7" s="179">
        <v>4346</v>
      </c>
      <c r="F7" s="35">
        <v>860</v>
      </c>
      <c r="G7" s="35">
        <v>1002</v>
      </c>
      <c r="H7" s="35">
        <v>1340</v>
      </c>
      <c r="I7" s="35">
        <v>1144</v>
      </c>
      <c r="J7" s="178"/>
      <c r="K7" s="179">
        <v>4580</v>
      </c>
      <c r="L7" s="35">
        <v>1510</v>
      </c>
      <c r="M7" s="35">
        <v>1098</v>
      </c>
      <c r="N7" s="35">
        <v>938.1</v>
      </c>
      <c r="O7" s="35">
        <v>1033.6</v>
      </c>
      <c r="P7" s="178"/>
      <c r="Q7" s="178"/>
    </row>
    <row r="8" spans="2:17" ht="12.75">
      <c r="B8" s="98" t="s">
        <v>163</v>
      </c>
      <c r="C8" s="35">
        <v>406</v>
      </c>
      <c r="D8" s="178"/>
      <c r="E8" s="179">
        <v>1725</v>
      </c>
      <c r="F8" s="35">
        <v>352</v>
      </c>
      <c r="G8" s="35">
        <v>431</v>
      </c>
      <c r="H8" s="35">
        <v>469</v>
      </c>
      <c r="I8" s="35">
        <v>473</v>
      </c>
      <c r="J8" s="178"/>
      <c r="K8" s="179">
        <v>1605</v>
      </c>
      <c r="L8" s="35">
        <v>418</v>
      </c>
      <c r="M8" s="35">
        <v>446.6</v>
      </c>
      <c r="N8" s="35">
        <v>409.6</v>
      </c>
      <c r="O8" s="35">
        <v>330.8</v>
      </c>
      <c r="P8" s="178"/>
      <c r="Q8" s="178"/>
    </row>
    <row r="9" spans="2:17" ht="12.75">
      <c r="B9" s="100" t="s">
        <v>164</v>
      </c>
      <c r="C9" s="101">
        <v>1217</v>
      </c>
      <c r="D9" s="178"/>
      <c r="E9" s="180">
        <v>6071</v>
      </c>
      <c r="F9" s="101">
        <v>1212</v>
      </c>
      <c r="G9" s="101">
        <v>1433</v>
      </c>
      <c r="H9" s="101">
        <v>1809</v>
      </c>
      <c r="I9" s="101">
        <v>1617</v>
      </c>
      <c r="J9" s="178"/>
      <c r="K9" s="180">
        <v>6185</v>
      </c>
      <c r="L9" s="101">
        <v>1928</v>
      </c>
      <c r="M9" s="101">
        <v>1544.6</v>
      </c>
      <c r="N9" s="101">
        <v>1347.6</v>
      </c>
      <c r="O9" s="101">
        <v>1364.4</v>
      </c>
      <c r="P9" s="178"/>
      <c r="Q9" s="178"/>
    </row>
    <row r="10" spans="2:17" ht="12.75">
      <c r="B10" s="98"/>
      <c r="C10" s="35"/>
      <c r="D10" s="178"/>
      <c r="E10" s="179"/>
      <c r="F10" s="35"/>
      <c r="G10" s="35"/>
      <c r="H10" s="35"/>
      <c r="I10" s="35"/>
      <c r="J10" s="178"/>
      <c r="K10" s="179"/>
      <c r="L10" s="35"/>
      <c r="M10" s="35"/>
      <c r="N10" s="35"/>
      <c r="O10" s="35"/>
      <c r="P10" s="178"/>
      <c r="Q10" s="178"/>
    </row>
    <row r="11" spans="2:17" ht="12.75">
      <c r="B11" s="102" t="s">
        <v>47</v>
      </c>
      <c r="C11" s="35">
        <v>-317</v>
      </c>
      <c r="D11" s="178"/>
      <c r="E11" s="179">
        <v>-1137</v>
      </c>
      <c r="F11" s="35">
        <v>-235</v>
      </c>
      <c r="G11" s="35">
        <v>-277</v>
      </c>
      <c r="H11" s="35">
        <v>-344</v>
      </c>
      <c r="I11" s="35">
        <v>-281</v>
      </c>
      <c r="J11" s="178"/>
      <c r="K11" s="179">
        <v>-1050</v>
      </c>
      <c r="L11" s="35">
        <v>-330</v>
      </c>
      <c r="M11" s="35">
        <v>-254.6</v>
      </c>
      <c r="N11" s="35">
        <v>-277</v>
      </c>
      <c r="O11" s="35">
        <v>-188.8</v>
      </c>
      <c r="P11" s="178"/>
      <c r="Q11" s="178"/>
    </row>
    <row r="12" spans="2:17" ht="12.75">
      <c r="B12" s="102" t="s">
        <v>165</v>
      </c>
      <c r="C12" s="35">
        <v>-339</v>
      </c>
      <c r="D12" s="178"/>
      <c r="E12" s="179">
        <v>-2928</v>
      </c>
      <c r="F12" s="35">
        <v>-1004</v>
      </c>
      <c r="G12" s="35">
        <v>-439</v>
      </c>
      <c r="H12" s="35">
        <v>-994</v>
      </c>
      <c r="I12" s="35">
        <v>-491</v>
      </c>
      <c r="J12" s="178"/>
      <c r="K12" s="179">
        <v>-2804</v>
      </c>
      <c r="L12" s="35">
        <v>-1471</v>
      </c>
      <c r="M12" s="35">
        <v>-461.2</v>
      </c>
      <c r="N12" s="35">
        <v>-419</v>
      </c>
      <c r="O12" s="35">
        <v>-453</v>
      </c>
      <c r="P12" s="178"/>
      <c r="Q12" s="178"/>
    </row>
    <row r="13" spans="2:17" ht="12.75">
      <c r="B13" s="38" t="s">
        <v>45</v>
      </c>
      <c r="C13" s="35">
        <v>-67</v>
      </c>
      <c r="D13" s="178"/>
      <c r="E13" s="179">
        <v>-369</v>
      </c>
      <c r="F13" s="35">
        <v>-106</v>
      </c>
      <c r="G13" s="35">
        <v>-105</v>
      </c>
      <c r="H13" s="35">
        <v>-76</v>
      </c>
      <c r="I13" s="35">
        <v>-82</v>
      </c>
      <c r="J13" s="178"/>
      <c r="K13" s="179">
        <v>-394</v>
      </c>
      <c r="L13" s="35">
        <v>-123</v>
      </c>
      <c r="M13" s="35">
        <v>-98.4</v>
      </c>
      <c r="N13" s="35">
        <v>-78.2</v>
      </c>
      <c r="O13" s="35">
        <v>-94</v>
      </c>
      <c r="P13" s="178"/>
      <c r="Q13" s="178"/>
    </row>
    <row r="14" spans="2:17" ht="12.75">
      <c r="B14" s="39" t="s">
        <v>46</v>
      </c>
      <c r="C14" s="35">
        <v>-205</v>
      </c>
      <c r="D14" s="178"/>
      <c r="E14" s="179">
        <v>-975</v>
      </c>
      <c r="F14" s="35">
        <v>-275</v>
      </c>
      <c r="G14" s="35">
        <v>-211</v>
      </c>
      <c r="H14" s="35">
        <v>-232</v>
      </c>
      <c r="I14" s="35">
        <v>-257</v>
      </c>
      <c r="J14" s="178"/>
      <c r="K14" s="179">
        <v>-1128</v>
      </c>
      <c r="L14" s="35">
        <v>-350</v>
      </c>
      <c r="M14" s="35">
        <v>-273.8</v>
      </c>
      <c r="N14" s="35">
        <v>-257.1</v>
      </c>
      <c r="O14" s="35">
        <v>-246.7</v>
      </c>
      <c r="P14" s="178"/>
      <c r="Q14" s="178"/>
    </row>
    <row r="15" spans="2:17" ht="12.75">
      <c r="B15" s="38" t="s">
        <v>48</v>
      </c>
      <c r="C15" s="35">
        <v>-182</v>
      </c>
      <c r="D15" s="178"/>
      <c r="E15" s="179">
        <v>-1139</v>
      </c>
      <c r="F15" s="35">
        <v>-335</v>
      </c>
      <c r="G15" s="35">
        <v>-223</v>
      </c>
      <c r="H15" s="35">
        <v>-374</v>
      </c>
      <c r="I15" s="35">
        <v>-207</v>
      </c>
      <c r="J15" s="178"/>
      <c r="K15" s="179">
        <v>-942</v>
      </c>
      <c r="L15" s="35">
        <v>-365</v>
      </c>
      <c r="M15" s="35">
        <v>-162.7</v>
      </c>
      <c r="N15" s="35">
        <v>-225</v>
      </c>
      <c r="O15" s="35">
        <v>-189.4</v>
      </c>
      <c r="P15" s="178"/>
      <c r="Q15" s="178"/>
    </row>
    <row r="16" spans="2:17" ht="12.75">
      <c r="B16" s="38" t="s">
        <v>49</v>
      </c>
      <c r="C16" s="35">
        <v>139</v>
      </c>
      <c r="D16" s="178"/>
      <c r="E16" s="179">
        <v>546</v>
      </c>
      <c r="F16" s="35">
        <v>166</v>
      </c>
      <c r="G16" s="35">
        <v>177</v>
      </c>
      <c r="H16" s="35">
        <v>90</v>
      </c>
      <c r="I16" s="35">
        <v>113</v>
      </c>
      <c r="J16" s="178"/>
      <c r="K16" s="179">
        <v>584</v>
      </c>
      <c r="L16" s="35">
        <v>185</v>
      </c>
      <c r="M16" s="35">
        <v>145</v>
      </c>
      <c r="N16" s="35">
        <v>136.1</v>
      </c>
      <c r="O16" s="35">
        <v>117.5</v>
      </c>
      <c r="P16" s="178"/>
      <c r="Q16" s="178"/>
    </row>
    <row r="17" spans="2:17" ht="12.75">
      <c r="B17" s="38" t="s">
        <v>50</v>
      </c>
      <c r="C17" s="35">
        <v>-24</v>
      </c>
      <c r="D17" s="178"/>
      <c r="E17" s="179">
        <v>-991</v>
      </c>
      <c r="F17" s="35">
        <v>-454</v>
      </c>
      <c r="G17" s="35">
        <v>-77</v>
      </c>
      <c r="H17" s="35">
        <v>-402</v>
      </c>
      <c r="I17" s="35">
        <v>-58</v>
      </c>
      <c r="J17" s="178"/>
      <c r="K17" s="179">
        <v>-924</v>
      </c>
      <c r="L17" s="35">
        <v>-818</v>
      </c>
      <c r="M17" s="35">
        <v>-71.3</v>
      </c>
      <c r="N17" s="35">
        <v>5.2</v>
      </c>
      <c r="O17" s="35">
        <v>-40.1</v>
      </c>
      <c r="P17" s="178"/>
      <c r="Q17" s="178"/>
    </row>
    <row r="18" spans="2:17" ht="12.75">
      <c r="B18" s="103" t="s">
        <v>166</v>
      </c>
      <c r="C18" s="101">
        <v>-656</v>
      </c>
      <c r="D18" s="178"/>
      <c r="E18" s="180">
        <v>-4065</v>
      </c>
      <c r="F18" s="101">
        <v>-1239</v>
      </c>
      <c r="G18" s="101">
        <v>-716</v>
      </c>
      <c r="H18" s="101">
        <v>-1338</v>
      </c>
      <c r="I18" s="101">
        <v>-772</v>
      </c>
      <c r="J18" s="178"/>
      <c r="K18" s="180">
        <v>-3854</v>
      </c>
      <c r="L18" s="101">
        <v>-1801</v>
      </c>
      <c r="M18" s="101">
        <v>-715.8</v>
      </c>
      <c r="N18" s="101">
        <v>-695.7</v>
      </c>
      <c r="O18" s="101">
        <v>-641.4</v>
      </c>
      <c r="P18" s="178"/>
      <c r="Q18" s="178"/>
    </row>
    <row r="19" spans="2:17" ht="12.75">
      <c r="B19" s="102"/>
      <c r="C19" s="35"/>
      <c r="D19" s="178"/>
      <c r="E19" s="179"/>
      <c r="F19" s="35"/>
      <c r="G19" s="35"/>
      <c r="H19" s="35"/>
      <c r="I19" s="35"/>
      <c r="J19" s="178"/>
      <c r="K19" s="179"/>
      <c r="L19" s="35"/>
      <c r="M19" s="35"/>
      <c r="N19" s="35"/>
      <c r="O19" s="35"/>
      <c r="P19" s="178"/>
      <c r="Q19" s="178"/>
    </row>
    <row r="20" spans="2:17" ht="13.5" thickBot="1">
      <c r="B20" s="105" t="s">
        <v>52</v>
      </c>
      <c r="C20" s="46">
        <v>561</v>
      </c>
      <c r="D20" s="178"/>
      <c r="E20" s="181">
        <v>2006</v>
      </c>
      <c r="F20" s="46">
        <v>-27</v>
      </c>
      <c r="G20" s="46">
        <v>717</v>
      </c>
      <c r="H20" s="46">
        <v>471</v>
      </c>
      <c r="I20" s="46">
        <v>845</v>
      </c>
      <c r="J20" s="178"/>
      <c r="K20" s="181">
        <v>2331</v>
      </c>
      <c r="L20" s="46">
        <v>127</v>
      </c>
      <c r="M20" s="46">
        <v>828.8</v>
      </c>
      <c r="N20" s="46">
        <v>651.9</v>
      </c>
      <c r="O20" s="46">
        <v>722.9</v>
      </c>
      <c r="P20" s="178"/>
      <c r="Q20" s="178"/>
    </row>
    <row r="21" spans="2:15" ht="13.5" thickTop="1">
      <c r="B21" s="102"/>
      <c r="C21" s="35"/>
      <c r="E21" s="35"/>
      <c r="F21" s="35"/>
      <c r="G21" s="35"/>
      <c r="H21" s="35"/>
      <c r="I21" s="35"/>
      <c r="K21" s="35"/>
      <c r="L21" s="35"/>
      <c r="M21" s="35"/>
      <c r="N21" s="35"/>
      <c r="O21" s="35"/>
    </row>
    <row r="22" spans="2:15" ht="12.75">
      <c r="B22" s="102" t="s">
        <v>253</v>
      </c>
      <c r="C22" s="35">
        <f>C20-C11</f>
        <v>878</v>
      </c>
      <c r="E22" s="35">
        <f>E20-E11</f>
        <v>3143</v>
      </c>
      <c r="F22" s="35">
        <f>F20-F11</f>
        <v>208</v>
      </c>
      <c r="G22" s="35">
        <f>G20-G11</f>
        <v>994</v>
      </c>
      <c r="H22" s="35">
        <f>H20-H11</f>
        <v>815</v>
      </c>
      <c r="I22" s="35">
        <f>I20-I11</f>
        <v>1126</v>
      </c>
      <c r="K22" s="35">
        <f>K20-K11</f>
        <v>3381</v>
      </c>
      <c r="L22" s="35">
        <f>L20-L11</f>
        <v>457</v>
      </c>
      <c r="M22" s="35">
        <f>M20-M11</f>
        <v>1083.3999999999999</v>
      </c>
      <c r="N22" s="35">
        <f>N20-N11</f>
        <v>928.9</v>
      </c>
      <c r="O22" s="35">
        <f>O20-O11</f>
        <v>911.7</v>
      </c>
    </row>
    <row r="23" spans="2:15" ht="12.75">
      <c r="B23" s="102"/>
      <c r="C23" s="35"/>
      <c r="E23" s="35"/>
      <c r="F23" s="35"/>
      <c r="G23" s="35"/>
      <c r="H23" s="35"/>
      <c r="I23" s="35"/>
      <c r="K23" s="35"/>
      <c r="L23" s="35"/>
      <c r="M23" s="35"/>
      <c r="N23" s="35"/>
      <c r="O23" s="35"/>
    </row>
    <row r="24" spans="2:15" ht="12.75">
      <c r="B24" s="12" t="s">
        <v>250</v>
      </c>
      <c r="E24" s="179">
        <v>14178</v>
      </c>
      <c r="K24" s="179">
        <v>14116</v>
      </c>
      <c r="L24" s="16"/>
      <c r="M24" s="16"/>
      <c r="N24" s="16"/>
      <c r="O24" s="16"/>
    </row>
    <row r="25" spans="2:15" ht="12.75">
      <c r="B25" s="12" t="s">
        <v>251</v>
      </c>
      <c r="C25" s="16"/>
      <c r="E25" s="179">
        <v>9061</v>
      </c>
      <c r="F25" s="16"/>
      <c r="G25" s="16"/>
      <c r="H25" s="16"/>
      <c r="I25" s="16"/>
      <c r="K25" s="179">
        <v>9372</v>
      </c>
      <c r="L25" s="16"/>
      <c r="M25" s="16"/>
      <c r="N25" s="16"/>
      <c r="O25" s="16"/>
    </row>
    <row r="26" spans="2:15" ht="12.75">
      <c r="B26" s="12" t="s">
        <v>252</v>
      </c>
      <c r="C26" s="16"/>
      <c r="E26" s="179">
        <v>4041</v>
      </c>
      <c r="F26" s="16"/>
      <c r="G26" s="16"/>
      <c r="H26" s="16"/>
      <c r="I26" s="16"/>
      <c r="K26" s="179">
        <v>3587</v>
      </c>
      <c r="L26" s="16"/>
      <c r="M26" s="16"/>
      <c r="N26" s="16"/>
      <c r="O26" s="16"/>
    </row>
    <row r="27" spans="3:15" ht="12.75">
      <c r="C27" s="16"/>
      <c r="E27" s="16"/>
      <c r="F27" s="16"/>
      <c r="G27" s="16"/>
      <c r="H27" s="16"/>
      <c r="I27" s="16"/>
      <c r="K27" s="16"/>
      <c r="L27" s="16"/>
      <c r="M27" s="16"/>
      <c r="N27" s="16"/>
      <c r="O27" s="16"/>
    </row>
    <row r="28" spans="3:15" ht="12.75">
      <c r="C28" s="16"/>
      <c r="E28" s="16"/>
      <c r="F28" s="16"/>
      <c r="G28" s="16"/>
      <c r="H28" s="16"/>
      <c r="I28" s="16"/>
      <c r="K28" s="16"/>
      <c r="L28" s="16"/>
      <c r="M28" s="16"/>
      <c r="N28" s="16"/>
      <c r="O28" s="16"/>
    </row>
    <row r="29" spans="3:15" ht="12.75">
      <c r="C29" s="16"/>
      <c r="E29" s="16"/>
      <c r="F29" s="16"/>
      <c r="G29" s="16"/>
      <c r="H29" s="16"/>
      <c r="I29" s="16"/>
      <c r="K29" s="16"/>
      <c r="L29" s="16"/>
      <c r="M29" s="16"/>
      <c r="N29" s="16"/>
      <c r="O29" s="16"/>
    </row>
    <row r="30" spans="3:15" ht="12.75">
      <c r="C30" s="16"/>
      <c r="E30" s="16"/>
      <c r="F30" s="16"/>
      <c r="G30" s="16"/>
      <c r="H30" s="16"/>
      <c r="I30" s="16"/>
      <c r="K30" s="16"/>
      <c r="L30" s="16"/>
      <c r="M30" s="16"/>
      <c r="N30" s="16"/>
      <c r="O30" s="16"/>
    </row>
    <row r="31" spans="3:15" ht="12.75">
      <c r="C31" s="16"/>
      <c r="E31" s="16"/>
      <c r="F31" s="16"/>
      <c r="G31" s="16"/>
      <c r="H31" s="16"/>
      <c r="I31" s="16"/>
      <c r="K31" s="16"/>
      <c r="L31" s="16"/>
      <c r="M31" s="16"/>
      <c r="N31" s="16"/>
      <c r="O31" s="16"/>
    </row>
    <row r="32" spans="3:15" ht="12.75">
      <c r="C32" s="16"/>
      <c r="E32" s="16"/>
      <c r="F32" s="16"/>
      <c r="G32" s="16"/>
      <c r="H32" s="16"/>
      <c r="I32" s="16"/>
      <c r="K32" s="16"/>
      <c r="L32" s="16"/>
      <c r="M32" s="16"/>
      <c r="N32" s="16"/>
      <c r="O32" s="16"/>
    </row>
    <row r="33" spans="3:15" ht="12.75">
      <c r="C33" s="16"/>
      <c r="E33" s="16"/>
      <c r="F33" s="16"/>
      <c r="G33" s="16"/>
      <c r="H33" s="16"/>
      <c r="I33" s="16"/>
      <c r="K33" s="16"/>
      <c r="L33" s="16"/>
      <c r="M33" s="16"/>
      <c r="N33" s="16"/>
      <c r="O33" s="16"/>
    </row>
    <row r="34" spans="3:15" ht="12.75">
      <c r="C34" s="16"/>
      <c r="E34" s="16"/>
      <c r="F34" s="16"/>
      <c r="G34" s="16"/>
      <c r="H34" s="16"/>
      <c r="I34" s="16"/>
      <c r="K34" s="16"/>
      <c r="L34" s="16"/>
      <c r="M34" s="16"/>
      <c r="N34" s="16"/>
      <c r="O34" s="16"/>
    </row>
    <row r="35" spans="3:15" ht="12.75">
      <c r="C35" s="16"/>
      <c r="E35" s="16"/>
      <c r="F35" s="16"/>
      <c r="G35" s="16"/>
      <c r="H35" s="16"/>
      <c r="I35" s="16"/>
      <c r="K35" s="16"/>
      <c r="L35" s="16"/>
      <c r="M35" s="16"/>
      <c r="N35" s="16"/>
      <c r="O35" s="16"/>
    </row>
    <row r="36" spans="3:15" ht="12.75">
      <c r="C36" s="16"/>
      <c r="E36" s="16"/>
      <c r="F36" s="16"/>
      <c r="G36" s="16"/>
      <c r="H36" s="16"/>
      <c r="I36" s="16"/>
      <c r="K36" s="16"/>
      <c r="L36" s="16"/>
      <c r="M36" s="16"/>
      <c r="N36" s="16"/>
      <c r="O36" s="16"/>
    </row>
    <row r="37" spans="3:15" ht="12.75">
      <c r="C37" s="16"/>
      <c r="E37" s="16"/>
      <c r="F37" s="16"/>
      <c r="G37" s="16"/>
      <c r="H37" s="16"/>
      <c r="I37" s="16"/>
      <c r="K37" s="16"/>
      <c r="L37" s="16"/>
      <c r="M37" s="16"/>
      <c r="N37" s="16"/>
      <c r="O37" s="16"/>
    </row>
    <row r="38" spans="3:15" ht="12.75">
      <c r="C38" s="16"/>
      <c r="E38" s="16"/>
      <c r="F38" s="16"/>
      <c r="G38" s="16"/>
      <c r="H38" s="16"/>
      <c r="I38" s="16"/>
      <c r="K38" s="16"/>
      <c r="L38" s="16"/>
      <c r="M38" s="16"/>
      <c r="N38" s="16"/>
      <c r="O38" s="16"/>
    </row>
    <row r="39" spans="3:15" ht="12.75">
      <c r="C39" s="16"/>
      <c r="E39" s="16"/>
      <c r="F39" s="16"/>
      <c r="G39" s="16"/>
      <c r="H39" s="16"/>
      <c r="I39" s="16"/>
      <c r="K39" s="16"/>
      <c r="L39" s="16"/>
      <c r="M39" s="16"/>
      <c r="N39" s="16"/>
      <c r="O39" s="16"/>
    </row>
    <row r="40" spans="3:15" ht="12.75">
      <c r="C40" s="16"/>
      <c r="E40" s="16"/>
      <c r="F40" s="16"/>
      <c r="G40" s="16"/>
      <c r="H40" s="16"/>
      <c r="I40" s="16"/>
      <c r="K40" s="16"/>
      <c r="L40" s="16"/>
      <c r="M40" s="16"/>
      <c r="N40" s="16"/>
      <c r="O40" s="16"/>
    </row>
    <row r="41" spans="3:15" ht="12.75">
      <c r="C41" s="16"/>
      <c r="E41" s="16"/>
      <c r="F41" s="16"/>
      <c r="G41" s="16"/>
      <c r="H41" s="16"/>
      <c r="I41" s="16"/>
      <c r="K41" s="16"/>
      <c r="L41" s="16"/>
      <c r="M41" s="16"/>
      <c r="N41" s="16"/>
      <c r="O41" s="16"/>
    </row>
    <row r="42" spans="3:15" ht="12.75">
      <c r="C42" s="16"/>
      <c r="E42" s="16"/>
      <c r="F42" s="16"/>
      <c r="G42" s="16"/>
      <c r="H42" s="16"/>
      <c r="I42" s="16"/>
      <c r="K42" s="16"/>
      <c r="L42" s="16"/>
      <c r="M42" s="16"/>
      <c r="N42" s="16"/>
      <c r="O42" s="16"/>
    </row>
    <row r="43" spans="3:15" ht="12.75">
      <c r="C43" s="16"/>
      <c r="E43" s="16"/>
      <c r="F43" s="16"/>
      <c r="G43" s="16"/>
      <c r="H43" s="16"/>
      <c r="I43" s="16"/>
      <c r="K43" s="16"/>
      <c r="L43" s="16"/>
      <c r="M43" s="16"/>
      <c r="N43" s="16"/>
      <c r="O43" s="16"/>
    </row>
    <row r="44" spans="3:15" ht="12.75">
      <c r="C44" s="16"/>
      <c r="E44" s="16"/>
      <c r="F44" s="16"/>
      <c r="G44" s="16"/>
      <c r="H44" s="16"/>
      <c r="I44" s="16"/>
      <c r="K44" s="16"/>
      <c r="L44" s="16"/>
      <c r="M44" s="16"/>
      <c r="N44" s="16"/>
      <c r="O44" s="16"/>
    </row>
    <row r="45" spans="3:15" ht="12.75">
      <c r="C45" s="16"/>
      <c r="E45" s="16"/>
      <c r="F45" s="16"/>
      <c r="G45" s="16"/>
      <c r="H45" s="16"/>
      <c r="I45" s="16"/>
      <c r="K45" s="16"/>
      <c r="L45" s="16"/>
      <c r="M45" s="16"/>
      <c r="N45" s="16"/>
      <c r="O45" s="16"/>
    </row>
    <row r="46" spans="3:15" ht="12.75">
      <c r="C46" s="16"/>
      <c r="E46" s="16"/>
      <c r="F46" s="16"/>
      <c r="G46" s="16"/>
      <c r="H46" s="16"/>
      <c r="I46" s="16"/>
      <c r="K46" s="16"/>
      <c r="L46" s="16"/>
      <c r="M46" s="16"/>
      <c r="N46" s="16"/>
      <c r="O46" s="16"/>
    </row>
    <row r="47" spans="3:15" ht="12.75">
      <c r="C47" s="16"/>
      <c r="E47" s="16"/>
      <c r="F47" s="16"/>
      <c r="G47" s="16"/>
      <c r="H47" s="16"/>
      <c r="I47" s="16"/>
      <c r="K47" s="16"/>
      <c r="L47" s="16"/>
      <c r="M47" s="16"/>
      <c r="N47" s="16"/>
      <c r="O47" s="16"/>
    </row>
    <row r="48" spans="3:15" ht="12.75">
      <c r="C48" s="16"/>
      <c r="E48" s="16"/>
      <c r="F48" s="16"/>
      <c r="G48" s="16"/>
      <c r="H48" s="16"/>
      <c r="I48" s="16"/>
      <c r="K48" s="16"/>
      <c r="L48" s="16"/>
      <c r="M48" s="16"/>
      <c r="N48" s="16"/>
      <c r="O48" s="16"/>
    </row>
  </sheetData>
  <sheetProtection/>
  <mergeCells count="4">
    <mergeCell ref="E5:I5"/>
    <mergeCell ref="K5:O5"/>
    <mergeCell ref="C3:O3"/>
    <mergeCell ref="C2:O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Krzysztpf Parkoła</dc:creator>
  <cp:keywords/>
  <dc:description/>
  <cp:lastModifiedBy>Zając Weronika</cp:lastModifiedBy>
  <cp:lastPrinted>2014-05-05T14:46:51Z</cp:lastPrinted>
  <dcterms:created xsi:type="dcterms:W3CDTF">2007-11-13T09:27:33Z</dcterms:created>
  <dcterms:modified xsi:type="dcterms:W3CDTF">2015-06-24T12:52:52Z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