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85" windowWidth="28590" windowHeight="7230" tabRatio="875" activeTab="0"/>
  </bookViews>
  <sheets>
    <sheet name="GK PGNiG" sheetId="1" r:id="rId1"/>
    <sheet name="P&amp;L" sheetId="2" r:id="rId2"/>
    <sheet name="Balance sheet" sheetId="3" r:id="rId3"/>
    <sheet name="Cash flows" sheetId="4" r:id="rId4"/>
    <sheet name="Revenue" sheetId="5" r:id="rId5"/>
    <sheet name="Operating costs" sheetId="6" r:id="rId6"/>
    <sheet name="Segments Q1" sheetId="7" r:id="rId7"/>
  </sheets>
  <definedNames>
    <definedName name="_xlfn.IFERROR" hidden="1">#NAME?</definedName>
    <definedName name="_xlfn.SEC" hidden="1">#NAME?</definedName>
    <definedName name="_xlnm.Print_Area" localSheetId="2">'Balance sheet'!$B$1:$F$52</definedName>
    <definedName name="_xlnm.Print_Area" localSheetId="3">'Cash flows'!$B$1:$D$47</definedName>
    <definedName name="_xlnm.Print_Area" localSheetId="0">'GK PGNiG'!$A$1:$C$21</definedName>
    <definedName name="_xlnm.Print_Area" localSheetId="5">'Operating costs'!$B$1:$D$34</definedName>
    <definedName name="_xlnm.Print_Area" localSheetId="1">'P&amp;L'!$B$1:$X$29</definedName>
    <definedName name="_xlnm.Print_Area" localSheetId="4">'Revenue'!$B$1:$B$23</definedName>
    <definedName name="_xlnm.Print_Area" localSheetId="6">'Segments Q1'!$B$1:$Q$52</definedName>
    <definedName name="_xlnm.Print_Titles" localSheetId="2">'Balance sheet'!$B:$B</definedName>
    <definedName name="_xlnm.Print_Titles" localSheetId="3">'Cash flows'!$B:$B</definedName>
    <definedName name="_xlnm.Print_Titles" localSheetId="5">'Operating costs'!$B:$B</definedName>
    <definedName name="_xlnm.Print_Titles" localSheetId="1">'P&amp;L'!$B:$B</definedName>
    <definedName name="_xlnm.Print_Titles" localSheetId="4">'Revenue'!$B:$B</definedName>
    <definedName name="_xlnm.Print_Titles" localSheetId="6">'Segments Q1'!$B:$B</definedName>
  </definedNames>
  <calcPr fullCalcOnLoad="1"/>
</workbook>
</file>

<file path=xl/sharedStrings.xml><?xml version="1.0" encoding="utf-8"?>
<sst xmlns="http://schemas.openxmlformats.org/spreadsheetml/2006/main" count="339" uniqueCount="192">
  <si>
    <t xml:space="preserve">        LNG</t>
  </si>
  <si>
    <t>(w mln PLN)</t>
  </si>
  <si>
    <t>Q1 2019</t>
  </si>
  <si>
    <t>Q3 2019</t>
  </si>
  <si>
    <t>Q4 2019</t>
  </si>
  <si>
    <t>Q1 2020</t>
  </si>
  <si>
    <t>FY 2019</t>
  </si>
  <si>
    <t>Q2 2020</t>
  </si>
  <si>
    <t>Q3 2020</t>
  </si>
  <si>
    <t>Q4 2020</t>
  </si>
  <si>
    <t>FY 2020</t>
  </si>
  <si>
    <t xml:space="preserve">Q2 2019 </t>
  </si>
  <si>
    <t>Q1 2021</t>
  </si>
  <si>
    <t>Q2 2021</t>
  </si>
  <si>
    <t>Q3 2021</t>
  </si>
  <si>
    <t>Q4 2021</t>
  </si>
  <si>
    <t>Q1 2022</t>
  </si>
  <si>
    <t>FY 2021</t>
  </si>
  <si>
    <t>Consolidated statement of profit or loss</t>
  </si>
  <si>
    <t>Revenue from sale of gas*</t>
  </si>
  <si>
    <t>Other revenue*</t>
  </si>
  <si>
    <t>Revenue</t>
  </si>
  <si>
    <t>Cost of gas sold</t>
  </si>
  <si>
    <t>Effect of the annex executed with PAO Gazprom/OOO Gazprom Export on the cost of gas in 2014–2019</t>
  </si>
  <si>
    <t>Other raw materials and consumables used</t>
  </si>
  <si>
    <t>Employee benefits expense</t>
  </si>
  <si>
    <t>Transmission services</t>
  </si>
  <si>
    <t>Other services</t>
  </si>
  <si>
    <t>Taxes and charges</t>
  </si>
  <si>
    <t>Other income and expenses</t>
  </si>
  <si>
    <t>Work performed by the entity and capitalised</t>
  </si>
  <si>
    <t>Recognition and reversal of impairment losses on property, plant and equipment and intangible assets</t>
  </si>
  <si>
    <t>Operating profit before depreciation and amortization (EBITDA)</t>
  </si>
  <si>
    <t>Depreciation and amortization</t>
  </si>
  <si>
    <t>Operating profit (EBIT)</t>
  </si>
  <si>
    <t>Net finance costs</t>
  </si>
  <si>
    <t>Profit/(loss) from equity-accounted investees</t>
  </si>
  <si>
    <t>Profit before tax</t>
  </si>
  <si>
    <t>Income tax</t>
  </si>
  <si>
    <t>Net profit</t>
  </si>
  <si>
    <t>% change 
Q1 2022/Q1 2021</t>
  </si>
  <si>
    <t>amount change 
Q1 2022/Q1 2021</t>
  </si>
  <si>
    <t>(in PLN million)</t>
  </si>
  <si>
    <t>Consolidated statement of financial position</t>
  </si>
  <si>
    <t>amount change</t>
  </si>
  <si>
    <t>% change</t>
  </si>
  <si>
    <t>December 
31st 2021</t>
  </si>
  <si>
    <t>March 
31st 2022</t>
  </si>
  <si>
    <t>ASSETS</t>
  </si>
  <si>
    <t>Property, plant and equipment</t>
  </si>
  <si>
    <t>Intangible assets</t>
  </si>
  <si>
    <t>Deferred tax assets</t>
  </si>
  <si>
    <t>Equity-accounted investees</t>
  </si>
  <si>
    <t>Derivative financial instruments</t>
  </si>
  <si>
    <t>Other assets</t>
  </si>
  <si>
    <t>Non-current assets</t>
  </si>
  <si>
    <t>Inventories</t>
  </si>
  <si>
    <t>Receivables</t>
  </si>
  <si>
    <t>Cash and cash equivalents</t>
  </si>
  <si>
    <t>Assets held for sale</t>
  </si>
  <si>
    <t>Current assets</t>
  </si>
  <si>
    <t>TOTAL ASSETS</t>
  </si>
  <si>
    <t>EQUITY AND LIABILITIES</t>
  </si>
  <si>
    <t>Share capital and share premium</t>
  </si>
  <si>
    <t>Hedging reserve</t>
  </si>
  <si>
    <t>Accumulated other comprehensive income</t>
  </si>
  <si>
    <t>Retained earnings</t>
  </si>
  <si>
    <t>Equity attributable to owners of the parent</t>
  </si>
  <si>
    <t>Equity attributable to non-controlling interests</t>
  </si>
  <si>
    <t>Total equity</t>
  </si>
  <si>
    <t>Financing liabilities</t>
  </si>
  <si>
    <t>Employee benefit obligations</t>
  </si>
  <si>
    <t>Provision for decommissioning, restoration and environmental remediation costs</t>
  </si>
  <si>
    <t>Other provisions</t>
  </si>
  <si>
    <t>Grants</t>
  </si>
  <si>
    <t>Deferred tax liabilities</t>
  </si>
  <si>
    <t>Other liabilities</t>
  </si>
  <si>
    <t>Non-current liabilities</t>
  </si>
  <si>
    <t>Trade and tax payables *</t>
  </si>
  <si>
    <t>Current liabilities</t>
  </si>
  <si>
    <t>Total liabilities</t>
  </si>
  <si>
    <t>TOTAL EQUITY AND LIABILITIES</t>
  </si>
  <si>
    <t>*  including income tax of PLN 5 386m (2021: PLN 4 853m)</t>
  </si>
  <si>
    <t>Consolidated statement of cash flows</t>
  </si>
  <si>
    <t>Cash flows from operating activities</t>
  </si>
  <si>
    <t>Current tax expense</t>
  </si>
  <si>
    <t>Net gain/(loss) on investing activities</t>
  </si>
  <si>
    <t>Other non-monetary adjustments</t>
  </si>
  <si>
    <t>Income tax paid</t>
  </si>
  <si>
    <t>Movements in working capital:</t>
  </si>
  <si>
    <t xml:space="preserve">    Change in inventories</t>
  </si>
  <si>
    <t xml:space="preserve">    Change in receivables</t>
  </si>
  <si>
    <t xml:space="preserve">    Change in other assets</t>
  </si>
  <si>
    <t xml:space="preserve">    Change in trade and tax payables</t>
  </si>
  <si>
    <t xml:space="preserve">    Change in employee benefit obligations</t>
  </si>
  <si>
    <t xml:space="preserve">    Change in provision for decommissioning, restoration and environmental remediation costs</t>
  </si>
  <si>
    <t xml:space="preserve">    Change in other provisions</t>
  </si>
  <si>
    <t xml:space="preserve">    Change in grants</t>
  </si>
  <si>
    <t xml:space="preserve">    Change in other liabilities</t>
  </si>
  <si>
    <t>Net cash from operating activities</t>
  </si>
  <si>
    <t>Cash flows from investing activities</t>
  </si>
  <si>
    <t>Payments for acquisition of tangible exploration and evaluation assets under construction</t>
  </si>
  <si>
    <t>Payments for other property, plant and equipment and intangible assets</t>
  </si>
  <si>
    <t>Proceeds from sale of property, plant and equipment and intangible assets</t>
  </si>
  <si>
    <t>Payments for shares in related entities</t>
  </si>
  <si>
    <t>Payments for acquisition of short-term securities</t>
  </si>
  <si>
    <t>Proceeds from sale of short-term securities</t>
  </si>
  <si>
    <t>Payment for acquisition of INEOS E&amp;P Norge AS</t>
  </si>
  <si>
    <t>Other items, net</t>
  </si>
  <si>
    <t>Net cash from investing activities</t>
  </si>
  <si>
    <t>Cash flows from financing activities</t>
  </si>
  <si>
    <t>Increase in debt</t>
  </si>
  <si>
    <t>Decrease in debt</t>
  </si>
  <si>
    <t>Net cash from financing activities</t>
  </si>
  <si>
    <t>Net cash flows</t>
  </si>
  <si>
    <t>Cash and cash equivalents at beginning of period</t>
  </si>
  <si>
    <t>Foreign exchange differences on cash and cash equivalents</t>
  </si>
  <si>
    <t>Impairment losses on cash and cash equivalents</t>
  </si>
  <si>
    <t>Cash flows associated with cash pooling transactions</t>
  </si>
  <si>
    <t>Cash and cash equivalents at end of period</t>
  </si>
  <si>
    <t>including restricted cash</t>
  </si>
  <si>
    <t>(%)</t>
  </si>
  <si>
    <t>Revenue from sale of gas and other revenue</t>
  </si>
  <si>
    <t xml:space="preserve">        High-methane gas</t>
  </si>
  <si>
    <t xml:space="preserve">        Nitrogen-rich gas</t>
  </si>
  <si>
    <t xml:space="preserve">        CNG</t>
  </si>
  <si>
    <t>Revenue from sale of gas, including:</t>
  </si>
  <si>
    <t xml:space="preserve">        Distribution gas and heat</t>
  </si>
  <si>
    <t xml:space="preserve">        Crude oil and natural gasoline</t>
  </si>
  <si>
    <t xml:space="preserve">        NGL</t>
  </si>
  <si>
    <t xml:space="preserve">        Sales of heat</t>
  </si>
  <si>
    <t xml:space="preserve">        Sales of electricity</t>
  </si>
  <si>
    <t xml:space="preserve">        Revenue from rendering of services:</t>
  </si>
  <si>
    <t xml:space="preserve">                - drilling and oilfield services</t>
  </si>
  <si>
    <t xml:space="preserve">                - geophysical and geological services</t>
  </si>
  <si>
    <t xml:space="preserve">                - construction and assembly services</t>
  </si>
  <si>
    <t xml:space="preserve">                - connection charge</t>
  </si>
  <si>
    <t xml:space="preserve">                - other</t>
  </si>
  <si>
    <t xml:space="preserve">        Other</t>
  </si>
  <si>
    <t>Other revenue, including:</t>
  </si>
  <si>
    <t xml:space="preserve">        Correction of gas sales on hedging transactions</t>
  </si>
  <si>
    <t xml:space="preserve">        Other  </t>
  </si>
  <si>
    <t>Excluded from the scope of IFRS 15</t>
  </si>
  <si>
    <t>Total revenue</t>
  </si>
  <si>
    <t>Operating expenses</t>
  </si>
  <si>
    <t xml:space="preserve">       Gas fuel</t>
  </si>
  <si>
    <t xml:space="preserve">       Cost of transactions hedging gas prices</t>
  </si>
  <si>
    <t xml:space="preserve">        Fuels for electricity and heat generation</t>
  </si>
  <si>
    <t xml:space="preserve">        Electricity for trading</t>
  </si>
  <si>
    <t xml:space="preserve">        Other raw materials and consumables used</t>
  </si>
  <si>
    <t xml:space="preserve">        Salaries and wages</t>
  </si>
  <si>
    <t xml:space="preserve">        Social security contributions</t>
  </si>
  <si>
    <t xml:space="preserve">        Cos of long-term employee benefits</t>
  </si>
  <si>
    <t xml:space="preserve">        Other employee benefits expense</t>
  </si>
  <si>
    <t xml:space="preserve">        Regasification services</t>
  </si>
  <si>
    <t xml:space="preserve">        Repair and construction services</t>
  </si>
  <si>
    <t xml:space="preserve">        Mineral resources production services</t>
  </si>
  <si>
    <t xml:space="preserve">        Rental services</t>
  </si>
  <si>
    <t xml:space="preserve">        Other services</t>
  </si>
  <si>
    <t xml:space="preserve">        Cost of exploration and evaluation assets written-off</t>
  </si>
  <si>
    <t xml:space="preserve">        Impairment losses on property, plant and equipment </t>
  </si>
  <si>
    <t xml:space="preserve">        Impairment losses on intangible assets</t>
  </si>
  <si>
    <t>Depreciation and amortisation</t>
  </si>
  <si>
    <t>Total other income and expenses</t>
  </si>
  <si>
    <t>Total</t>
  </si>
  <si>
    <t>Segments in Q1 2022</t>
  </si>
  <si>
    <t>Segments in Q1 2021</t>
  </si>
  <si>
    <t>Income statement</t>
  </si>
  <si>
    <t>Sales to external customers</t>
  </si>
  <si>
    <t>Inter-segment sales</t>
  </si>
  <si>
    <t>Total segment revenue</t>
  </si>
  <si>
    <t>Raw and other materials used</t>
  </si>
  <si>
    <t>Employee benefits</t>
  </si>
  <si>
    <t>Contracted services</t>
  </si>
  <si>
    <t>Cost of products and services for own needs</t>
  </si>
  <si>
    <t>Other operating expenses (net)</t>
  </si>
  <si>
    <t>Total segment costs</t>
  </si>
  <si>
    <t>Profit/(loss) from  equity-accounted investees</t>
  </si>
  <si>
    <t xml:space="preserve">Acquisition of property, plant and equipment and intangible assets* </t>
  </si>
  <si>
    <t>Workforce (excluding  the workforce of equity-accounted investees)</t>
  </si>
  <si>
    <t>*Without intra-segment eliminations, including capitalised interest and increase due to new lease contracts.</t>
  </si>
  <si>
    <t>Exploration and Production</t>
  </si>
  <si>
    <t>Trade and Storage</t>
  </si>
  <si>
    <t>Distribution</t>
  </si>
  <si>
    <t>Generation</t>
  </si>
  <si>
    <t>Other Segments</t>
  </si>
  <si>
    <t>Elimination</t>
  </si>
  <si>
    <t>amount change 
Q1 2022/ Q1 2022</t>
  </si>
  <si>
    <t>Consolidated statement of profit and loss</t>
  </si>
  <si>
    <t>Consolidated statement of cash flow</t>
  </si>
  <si>
    <t>Segments in Q1</t>
  </si>
  <si>
    <t>Financial and operating data
GK PGNiG in Q1 2020 - Q1 2022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</si>
</sst>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* #,##0.0_);_(* \(#,##0.0\);_(* &quot;-&quot;??_);_(@_)"/>
    <numFmt numFmtId="167" formatCode="_(* #,##0_);_(* \(#,##0\);_(* &quot;-&quot;??_);_(@_)"/>
    <numFmt numFmtId="168" formatCode="_(* #,##0.00_);_(* \(#,##0.00\);_(* &quot;-&quot;??_);_(@_)"/>
    <numFmt numFmtId="169" formatCode="#,##0.00_ ;\-#,##0.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%"/>
    <numFmt numFmtId="175" formatCode="_(* #,##0_);_(* \(#,##0\);_(* &quot;-&quot;_);_(@_)"/>
    <numFmt numFmtId="176" formatCode="0.000"/>
    <numFmt numFmtId="177" formatCode="0.0"/>
    <numFmt numFmtId="178" formatCode="#,##0.0"/>
    <numFmt numFmtId="179" formatCode="[$-415]d\ mmmm\ yyyy"/>
    <numFmt numFmtId="180" formatCode="_-* #,##0.0\ _z_ł_-;\-* #,##0.0\ _z_ł_-;_-* &quot;-&quot;?\ _z_ł_-;_-@_-"/>
    <numFmt numFmtId="181" formatCode="#,##0.0000"/>
    <numFmt numFmtId="182" formatCode="0.000000"/>
    <numFmt numFmtId="183" formatCode="0.00000"/>
    <numFmt numFmtId="184" formatCode="0.0000"/>
    <numFmt numFmtId="185" formatCode="_-* #,##0.0\ _z_ł_-;\-* #,##0.0\ _z_ł_-;_-* &quot;-&quot;??\ _z_ł_-;_-@_-"/>
    <numFmt numFmtId="186" formatCode="_-* #,##0.00\ &quot;Sk&quot;_-;\-* #,##0.00\ &quot;Sk&quot;_-;_-* &quot;-&quot;??\ &quot;Sk&quot;_-;_-@_-"/>
    <numFmt numFmtId="187" formatCode="General_)"/>
    <numFmt numFmtId="188" formatCode="0.00_)"/>
    <numFmt numFmtId="189" formatCode="&quot;See Note &quot;\ #"/>
    <numFmt numFmtId="190" formatCode="\ #,##0"/>
    <numFmt numFmtId="191" formatCode="&quot;L.&quot;\ #,##0;[Red]\-&quot;L.&quot;\ #,##0"/>
    <numFmt numFmtId="192" formatCode="0.00000000"/>
    <numFmt numFmtId="193" formatCode="0.0000000"/>
    <numFmt numFmtId="194" formatCode="_(\ #,##0_);_(\ \(#,##0\);_(\ &quot;-&quot;??_);_(@_)"/>
    <numFmt numFmtId="195" formatCode="#,##0.000"/>
    <numFmt numFmtId="196" formatCode="_(* #,##0.000_);_(* \(#,##0.000\);_(* &quot;-&quot;??_);_(@_)"/>
    <numFmt numFmtId="197" formatCode="[$-415]dddd\,\ d\ mmmm\ yyyy"/>
    <numFmt numFmtId="198" formatCode="#,##0.00\ &quot;zł&quot;"/>
  </numFmts>
  <fonts count="107">
    <font>
      <sz val="10"/>
      <name val="Arial"/>
      <family val="0"/>
    </font>
    <font>
      <sz val="10"/>
      <name val="MS Sans Serif"/>
      <family val="2"/>
    </font>
    <font>
      <sz val="10"/>
      <name val="Arial CE"/>
      <family val="0"/>
    </font>
    <font>
      <sz val="12"/>
      <name val="Times New Roman CE"/>
      <family val="0"/>
    </font>
    <font>
      <sz val="12"/>
      <name val="Tms Rm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ms Rmn PL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ms Rmn PL"/>
      <family val="1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color indexed="60"/>
      <name val="Tms Rmn PL"/>
      <family val="1"/>
    </font>
    <font>
      <b/>
      <i/>
      <sz val="10"/>
      <name val="Tms Rmn PL"/>
      <family val="1"/>
    </font>
    <font>
      <sz val="10"/>
      <name val="Arial PL"/>
      <family val="2"/>
    </font>
    <font>
      <b/>
      <i/>
      <sz val="20"/>
      <color indexed="52"/>
      <name val="Arial PL"/>
      <family val="2"/>
    </font>
    <font>
      <sz val="11"/>
      <name val="Calibri"/>
      <family val="2"/>
    </font>
    <font>
      <sz val="11"/>
      <name val="Arial CE"/>
      <family val="2"/>
    </font>
    <font>
      <sz val="11"/>
      <name val="Times New Roman CE"/>
      <family val="0"/>
    </font>
    <font>
      <sz val="10"/>
      <name val="Courier"/>
      <family val="1"/>
    </font>
    <font>
      <b/>
      <sz val="10"/>
      <name val="Helv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sz val="11"/>
      <color indexed="8"/>
      <name val="Arial"/>
      <family val="2"/>
    </font>
    <font>
      <sz val="8"/>
      <name val="Swiss"/>
      <family val="0"/>
    </font>
    <font>
      <b/>
      <sz val="11"/>
      <name val="Helv"/>
      <family val="2"/>
    </font>
    <font>
      <b/>
      <i/>
      <sz val="16"/>
      <name val="Helv"/>
      <family val="2"/>
    </font>
    <font>
      <sz val="8"/>
      <name val="Helv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8"/>
      <color indexed="18"/>
      <name val="Arial"/>
      <family val="2"/>
    </font>
    <font>
      <b/>
      <sz val="30"/>
      <color indexed="18"/>
      <name val="Calibri"/>
      <family val="2"/>
    </font>
    <font>
      <sz val="10"/>
      <color indexed="10"/>
      <name val="Calibri"/>
      <family val="2"/>
    </font>
    <font>
      <sz val="30"/>
      <color indexed="18"/>
      <name val="Calibri"/>
      <family val="2"/>
    </font>
    <font>
      <sz val="12"/>
      <color indexed="18"/>
      <name val="Arial"/>
      <family val="2"/>
    </font>
    <font>
      <sz val="10"/>
      <color indexed="30"/>
      <name val="Arial"/>
      <family val="2"/>
    </font>
    <font>
      <sz val="24"/>
      <color indexed="18"/>
      <name val="Arial"/>
      <family val="2"/>
    </font>
    <font>
      <b/>
      <sz val="16"/>
      <color indexed="10"/>
      <name val="Calibri"/>
      <family val="2"/>
    </font>
    <font>
      <i/>
      <sz val="10"/>
      <color indexed="10"/>
      <name val="Calibri"/>
      <family val="2"/>
    </font>
    <font>
      <b/>
      <sz val="10"/>
      <color indexed="30"/>
      <name val="Arial"/>
      <family val="2"/>
    </font>
    <font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rgb="FF0A1D64"/>
      <name val="Arial"/>
      <family val="2"/>
    </font>
    <font>
      <b/>
      <sz val="30"/>
      <color rgb="FF0A1D64"/>
      <name val="Calibri"/>
      <family val="2"/>
    </font>
    <font>
      <sz val="10"/>
      <color rgb="FF000000"/>
      <name val="Arial"/>
      <family val="2"/>
    </font>
    <font>
      <sz val="10"/>
      <color rgb="FFFF0000"/>
      <name val="Calibri"/>
      <family val="2"/>
    </font>
    <font>
      <sz val="30"/>
      <color rgb="FF0A1D64"/>
      <name val="Calibri"/>
      <family val="2"/>
    </font>
    <font>
      <sz val="12"/>
      <color rgb="FF0A1D64"/>
      <name val="Arial"/>
      <family val="2"/>
    </font>
    <font>
      <sz val="10"/>
      <color rgb="FF0768A9"/>
      <name val="Arial"/>
      <family val="2"/>
    </font>
    <font>
      <sz val="8"/>
      <color rgb="FF000000"/>
      <name val="Arial"/>
      <family val="2"/>
    </font>
    <font>
      <sz val="24"/>
      <color rgb="FF0A1D64"/>
      <name val="Arial"/>
      <family val="2"/>
    </font>
    <font>
      <b/>
      <sz val="16"/>
      <color rgb="FFFF0000"/>
      <name val="Calibri"/>
      <family val="2"/>
    </font>
    <font>
      <i/>
      <sz val="10"/>
      <color rgb="FFFF0000"/>
      <name val="Calibri"/>
      <family val="2"/>
    </font>
    <font>
      <sz val="10"/>
      <color rgb="FF0070C0"/>
      <name val="Arial"/>
      <family val="2"/>
    </font>
    <font>
      <b/>
      <sz val="10"/>
      <color rgb="FF0768A9"/>
      <name val="Arial"/>
      <family val="2"/>
    </font>
    <font>
      <sz val="12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6309"/>
        <bgColor indexed="64"/>
      </patternFill>
    </fill>
    <fill>
      <patternFill patternType="solid">
        <fgColor rgb="FF0A1D6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0768A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768A9"/>
      </bottom>
    </border>
    <border>
      <left>
        <color indexed="63"/>
      </left>
      <right>
        <color indexed="63"/>
      </right>
      <top>
        <color indexed="63"/>
      </top>
      <bottom style="medium">
        <color rgb="FF0A1D64"/>
      </bottom>
    </border>
    <border>
      <left>
        <color indexed="63"/>
      </left>
      <right>
        <color indexed="63"/>
      </right>
      <top style="medium">
        <color rgb="FF0768A9"/>
      </top>
      <bottom style="medium">
        <color rgb="FF0768A9"/>
      </bottom>
    </border>
    <border>
      <left>
        <color indexed="63"/>
      </left>
      <right>
        <color indexed="63"/>
      </right>
      <top style="medium">
        <color rgb="FF0A1D64"/>
      </top>
      <bottom>
        <color indexed="63"/>
      </bottom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</borders>
  <cellStyleXfs count="3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9" fillId="0" borderId="0">
      <alignment vertical="top"/>
      <protection locked="0"/>
    </xf>
    <xf numFmtId="0" fontId="20" fillId="0" borderId="0">
      <alignment vertical="center"/>
      <protection/>
    </xf>
    <xf numFmtId="0" fontId="21" fillId="0" borderId="0">
      <alignment vertical="center"/>
      <protection/>
    </xf>
    <xf numFmtId="0" fontId="72" fillId="2" borderId="0" applyNumberFormat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22" fillId="0" borderId="0">
      <alignment/>
      <protection/>
    </xf>
    <xf numFmtId="3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74" fillId="26" borderId="1" applyNumberFormat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5" fillId="27" borderId="2" applyNumberFormat="0" applyAlignment="0" applyProtection="0"/>
    <xf numFmtId="49" fontId="8" fillId="0" borderId="3">
      <alignment horizontal="right" wrapText="1"/>
      <protection/>
    </xf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24" fillId="29" borderId="0" applyNumberFormat="0" applyBorder="0" applyAlignment="0" applyProtection="0"/>
    <xf numFmtId="0" fontId="25" fillId="0" borderId="0">
      <alignment horizontal="left"/>
      <protection/>
    </xf>
    <xf numFmtId="166" fontId="5" fillId="0" borderId="0">
      <alignment horizontal="center" vertical="top" wrapText="1"/>
      <protection/>
    </xf>
    <xf numFmtId="166" fontId="5" fillId="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166" fontId="6" fillId="0" borderId="0">
      <alignment vertical="top" wrapText="1"/>
      <protection/>
    </xf>
    <xf numFmtId="166" fontId="6" fillId="0" borderId="0">
      <alignment vertical="top" wrapText="1"/>
      <protection/>
    </xf>
    <xf numFmtId="0" fontId="7" fillId="0" borderId="0" applyNumberFormat="0" applyFill="0" applyBorder="0" applyAlignment="0" applyProtection="0"/>
    <xf numFmtId="166" fontId="8" fillId="0" borderId="0">
      <alignment horizontal="center" vertical="top" wrapText="1"/>
      <protection/>
    </xf>
    <xf numFmtId="166" fontId="8" fillId="0" borderId="0">
      <alignment horizontal="center" vertical="top" wrapText="1"/>
      <protection/>
    </xf>
    <xf numFmtId="10" fontId="24" fillId="29" borderId="4" applyNumberFormat="0" applyBorder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8" fillId="31" borderId="6" applyNumberFormat="0" applyAlignment="0" applyProtection="0"/>
    <xf numFmtId="0" fontId="78" fillId="31" borderId="6" applyNumberFormat="0" applyAlignment="0" applyProtection="0"/>
    <xf numFmtId="2" fontId="11" fillId="0" borderId="0">
      <alignment/>
      <protection/>
    </xf>
    <xf numFmtId="0" fontId="26" fillId="0" borderId="0">
      <alignment/>
      <protection/>
    </xf>
    <xf numFmtId="186" fontId="2" fillId="0" borderId="0" applyFont="0" applyFill="0" applyBorder="0" applyAlignment="0" applyProtection="0"/>
    <xf numFmtId="187" fontId="27" fillId="0" borderId="0">
      <alignment/>
      <protection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8" fillId="0" borderId="7">
      <alignment/>
      <protection/>
    </xf>
    <xf numFmtId="0" fontId="11" fillId="29" borderId="0">
      <alignment horizontal="right"/>
      <protection locked="0"/>
    </xf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1" fillId="0" borderId="10" applyNumberFormat="0" applyFill="0" applyAlignment="0" applyProtection="0"/>
    <xf numFmtId="0" fontId="81" fillId="0" borderId="10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" fillId="0" borderId="0">
      <alignment horizontal="right"/>
      <protection locked="0"/>
    </xf>
    <xf numFmtId="0" fontId="82" fillId="32" borderId="0" applyNumberFormat="0" applyBorder="0" applyAlignment="0" applyProtection="0"/>
    <xf numFmtId="0" fontId="82" fillId="32" borderId="0" applyNumberFormat="0" applyBorder="0" applyAlignment="0" applyProtection="0"/>
    <xf numFmtId="188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" fillId="0" borderId="0">
      <alignment/>
      <protection/>
    </xf>
    <xf numFmtId="0" fontId="84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4" fillId="0" borderId="0">
      <alignment/>
      <protection/>
    </xf>
    <xf numFmtId="0" fontId="8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4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8" fillId="0" borderId="0">
      <alignment horizontal="right"/>
      <protection locked="0"/>
    </xf>
    <xf numFmtId="0" fontId="86" fillId="27" borderId="1" applyNumberFormat="0" applyAlignment="0" applyProtection="0"/>
    <xf numFmtId="0" fontId="86" fillId="27" borderId="1" applyNumberFormat="0" applyAlignment="0" applyProtection="0"/>
    <xf numFmtId="0" fontId="12" fillId="0" borderId="0" applyNumberFormat="0" applyFill="0" applyBorder="0" applyAlignment="0" applyProtection="0"/>
    <xf numFmtId="4" fontId="13" fillId="0" borderId="0" applyProtection="0">
      <alignment/>
    </xf>
    <xf numFmtId="189" fontId="30" fillId="0" borderId="0">
      <alignment horizontal="left"/>
      <protection/>
    </xf>
    <xf numFmtId="10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9" fillId="0" borderId="0">
      <alignment/>
      <protection locked="0"/>
    </xf>
    <xf numFmtId="166" fontId="14" fillId="0" borderId="0">
      <alignment horizontal="left"/>
      <protection/>
    </xf>
    <xf numFmtId="2" fontId="11" fillId="29" borderId="0">
      <alignment/>
      <protection locked="0"/>
    </xf>
    <xf numFmtId="2" fontId="15" fillId="0" borderId="0">
      <alignment/>
      <protection locked="0"/>
    </xf>
    <xf numFmtId="2" fontId="8" fillId="0" borderId="0">
      <alignment/>
      <protection locked="0"/>
    </xf>
    <xf numFmtId="190" fontId="31" fillId="0" borderId="0">
      <alignment/>
      <protection/>
    </xf>
    <xf numFmtId="190" fontId="3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2" fillId="30" borderId="11" applyNumberFormat="0" applyProtection="0">
      <alignment vertical="center"/>
    </xf>
    <xf numFmtId="4" fontId="33" fillId="30" borderId="11" applyNumberFormat="0" applyProtection="0">
      <alignment vertical="center"/>
    </xf>
    <xf numFmtId="4" fontId="32" fillId="30" borderId="11" applyNumberFormat="0" applyProtection="0">
      <alignment horizontal="left" vertical="center" indent="1"/>
    </xf>
    <xf numFmtId="4" fontId="32" fillId="30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34" borderId="11" applyNumberFormat="0" applyProtection="0">
      <alignment horizontal="right" vertical="center"/>
    </xf>
    <xf numFmtId="4" fontId="32" fillId="35" borderId="11" applyNumberFormat="0" applyProtection="0">
      <alignment horizontal="right" vertical="center"/>
    </xf>
    <xf numFmtId="4" fontId="32" fillId="36" borderId="11" applyNumberFormat="0" applyProtection="0">
      <alignment horizontal="right" vertical="center"/>
    </xf>
    <xf numFmtId="4" fontId="32" fillId="37" borderId="11" applyNumberFormat="0" applyProtection="0">
      <alignment horizontal="right" vertical="center"/>
    </xf>
    <xf numFmtId="4" fontId="32" fillId="38" borderId="11" applyNumberFormat="0" applyProtection="0">
      <alignment horizontal="right" vertical="center"/>
    </xf>
    <xf numFmtId="4" fontId="32" fillId="39" borderId="11" applyNumberFormat="0" applyProtection="0">
      <alignment horizontal="right" vertical="center"/>
    </xf>
    <xf numFmtId="4" fontId="32" fillId="40" borderId="11" applyNumberFormat="0" applyProtection="0">
      <alignment horizontal="right" vertical="center"/>
    </xf>
    <xf numFmtId="4" fontId="32" fillId="41" borderId="11" applyNumberFormat="0" applyProtection="0">
      <alignment horizontal="right" vertical="center"/>
    </xf>
    <xf numFmtId="4" fontId="32" fillId="42" borderId="11" applyNumberFormat="0" applyProtection="0">
      <alignment horizontal="right" vertical="center"/>
    </xf>
    <xf numFmtId="4" fontId="34" fillId="43" borderId="11" applyNumberFormat="0" applyProtection="0">
      <alignment horizontal="left" vertical="center" indent="1"/>
    </xf>
    <xf numFmtId="4" fontId="32" fillId="44" borderId="12" applyNumberFormat="0" applyProtection="0">
      <alignment horizontal="left" vertical="center" indent="1"/>
    </xf>
    <xf numFmtId="4" fontId="35" fillId="45" borderId="0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44" borderId="11" applyNumberFormat="0" applyProtection="0">
      <alignment horizontal="left" vertical="center" indent="1"/>
    </xf>
    <xf numFmtId="4" fontId="32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2" fillId="0" borderId="0">
      <alignment/>
      <protection/>
    </xf>
    <xf numFmtId="4" fontId="32" fillId="49" borderId="11" applyNumberFormat="0" applyProtection="0">
      <alignment vertical="center"/>
    </xf>
    <xf numFmtId="4" fontId="33" fillId="49" borderId="11" applyNumberFormat="0" applyProtection="0">
      <alignment vertical="center"/>
    </xf>
    <xf numFmtId="4" fontId="32" fillId="49" borderId="11" applyNumberFormat="0" applyProtection="0">
      <alignment horizontal="left" vertical="center" indent="1"/>
    </xf>
    <xf numFmtId="4" fontId="32" fillId="49" borderId="11" applyNumberFormat="0" applyProtection="0">
      <alignment horizontal="left" vertical="center" indent="1"/>
    </xf>
    <xf numFmtId="4" fontId="32" fillId="44" borderId="11" applyNumberFormat="0" applyProtection="0">
      <alignment horizontal="right" vertical="center"/>
    </xf>
    <xf numFmtId="4" fontId="33" fillId="44" borderId="11" applyNumberFormat="0" applyProtection="0">
      <alignment horizontal="right" vertical="center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36" fillId="0" borderId="0">
      <alignment/>
      <protection/>
    </xf>
    <xf numFmtId="4" fontId="37" fillId="44" borderId="11" applyNumberFormat="0" applyProtection="0">
      <alignment horizontal="right" vertical="center"/>
    </xf>
    <xf numFmtId="0" fontId="28" fillId="0" borderId="0">
      <alignment/>
      <protection/>
    </xf>
    <xf numFmtId="2" fontId="11" fillId="0" borderId="0">
      <alignment/>
      <protection/>
    </xf>
    <xf numFmtId="2" fontId="11" fillId="0" borderId="0">
      <alignment/>
      <protection/>
    </xf>
    <xf numFmtId="2" fontId="11" fillId="30" borderId="0">
      <alignment/>
      <protection/>
    </xf>
    <xf numFmtId="0" fontId="88" fillId="0" borderId="13" applyNumberFormat="0" applyFill="0" applyAlignment="0" applyProtection="0"/>
    <xf numFmtId="2" fontId="11" fillId="0" borderId="0">
      <alignment/>
      <protection/>
    </xf>
    <xf numFmtId="2" fontId="15" fillId="0" borderId="0">
      <alignment/>
      <protection/>
    </xf>
    <xf numFmtId="2" fontId="8" fillId="0" borderId="0">
      <alignment/>
      <protection/>
    </xf>
    <xf numFmtId="166" fontId="16" fillId="0" borderId="0">
      <alignment horizontal="left"/>
      <protection/>
    </xf>
    <xf numFmtId="0" fontId="2" fillId="0" borderId="0">
      <alignment/>
      <protection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66" fontId="8" fillId="0" borderId="0">
      <alignment vertical="top" wrapText="1"/>
      <protection/>
    </xf>
    <xf numFmtId="0" fontId="17" fillId="0" borderId="0">
      <alignment horizontal="left"/>
      <protection/>
    </xf>
    <xf numFmtId="0" fontId="17" fillId="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91" fillId="0" borderId="0" applyNumberFormat="0" applyFill="0" applyBorder="0" applyAlignment="0" applyProtection="0"/>
    <xf numFmtId="0" fontId="0" fillId="50" borderId="14" applyNumberFormat="0" applyFont="0" applyAlignment="0" applyProtection="0"/>
    <xf numFmtId="0" fontId="72" fillId="50" borderId="14" applyNumberFormat="0" applyFont="0" applyAlignment="0" applyProtection="0"/>
    <xf numFmtId="187" fontId="27" fillId="0" borderId="0">
      <alignment/>
      <protection/>
    </xf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1" fillId="0" borderId="0">
      <alignment vertical="top" wrapText="1"/>
      <protection/>
    </xf>
    <xf numFmtId="166" fontId="11" fillId="0" borderId="0">
      <alignment vertical="top" wrapText="1"/>
      <protection/>
    </xf>
    <xf numFmtId="166" fontId="11" fillId="30" borderId="0">
      <alignment vertical="top" wrapText="1"/>
      <protection/>
    </xf>
    <xf numFmtId="166" fontId="8" fillId="0" borderId="0">
      <alignment vertical="top" wrapText="1"/>
      <protection/>
    </xf>
    <xf numFmtId="166" fontId="8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29" borderId="0">
      <alignment horizontal="right"/>
      <protection locked="0"/>
    </xf>
    <xf numFmtId="0" fontId="92" fillId="51" borderId="0" applyNumberFormat="0" applyBorder="0" applyAlignment="0" applyProtection="0"/>
    <xf numFmtId="0" fontId="92" fillId="51" borderId="0" applyNumberFormat="0" applyBorder="0" applyAlignment="0" applyProtection="0"/>
    <xf numFmtId="0" fontId="0" fillId="0" borderId="0">
      <alignment/>
      <protection/>
    </xf>
  </cellStyleXfs>
  <cellXfs count="145"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67" fontId="57" fillId="0" borderId="0" xfId="0" applyNumberFormat="1" applyFont="1" applyAlignment="1">
      <alignment/>
    </xf>
    <xf numFmtId="167" fontId="57" fillId="0" borderId="0" xfId="157" applyNumberFormat="1" applyFont="1" applyFill="1" applyBorder="1" applyAlignment="1" applyProtection="1">
      <alignment vertical="center"/>
      <protection/>
    </xf>
    <xf numFmtId="167" fontId="58" fillId="0" borderId="0" xfId="157" applyNumberFormat="1" applyFont="1" applyFill="1" applyBorder="1" applyAlignment="1" applyProtection="1">
      <alignment vertical="center"/>
      <protection/>
    </xf>
    <xf numFmtId="0" fontId="57" fillId="0" borderId="0" xfId="193" applyFont="1" applyFill="1" applyBorder="1" applyAlignment="1">
      <alignment vertical="center"/>
      <protection/>
    </xf>
    <xf numFmtId="167" fontId="59" fillId="0" borderId="0" xfId="157" applyNumberFormat="1" applyFont="1" applyFill="1" applyBorder="1" applyAlignment="1" applyProtection="1">
      <alignment vertical="center"/>
      <protection/>
    </xf>
    <xf numFmtId="167" fontId="60" fillId="0" borderId="0" xfId="157" applyNumberFormat="1" applyFont="1" applyFill="1" applyBorder="1" applyAlignment="1" applyProtection="1">
      <alignment vertical="center"/>
      <protection/>
    </xf>
    <xf numFmtId="167" fontId="57" fillId="0" borderId="0" xfId="192" applyNumberFormat="1" applyFont="1" applyFill="1" applyAlignment="1">
      <alignment horizontal="right" vertical="center" wrapText="1"/>
      <protection/>
    </xf>
    <xf numFmtId="9" fontId="58" fillId="0" borderId="0" xfId="218" applyFont="1" applyFill="1" applyBorder="1" applyAlignment="1" applyProtection="1">
      <alignment vertical="center"/>
      <protection/>
    </xf>
    <xf numFmtId="9" fontId="60" fillId="0" borderId="0" xfId="218" applyFont="1" applyFill="1" applyBorder="1" applyAlignment="1" applyProtection="1">
      <alignment vertical="center"/>
      <protection/>
    </xf>
    <xf numFmtId="0" fontId="59" fillId="0" borderId="0" xfId="193" applyFont="1" applyFill="1" applyBorder="1" applyAlignment="1">
      <alignment vertical="center" wrapText="1"/>
      <protection/>
    </xf>
    <xf numFmtId="166" fontId="57" fillId="0" borderId="0" xfId="157" applyNumberFormat="1" applyFont="1" applyFill="1" applyBorder="1" applyAlignment="1" applyProtection="1">
      <alignment vertical="center"/>
      <protection/>
    </xf>
    <xf numFmtId="166" fontId="58" fillId="0" borderId="0" xfId="157" applyNumberFormat="1" applyFont="1" applyFill="1" applyBorder="1" applyAlignment="1" applyProtection="1">
      <alignment vertical="center"/>
      <protection/>
    </xf>
    <xf numFmtId="174" fontId="58" fillId="0" borderId="0" xfId="218" applyNumberFormat="1" applyFont="1" applyFill="1" applyBorder="1" applyAlignment="1" applyProtection="1">
      <alignment vertical="center"/>
      <protection/>
    </xf>
    <xf numFmtId="0" fontId="57" fillId="0" borderId="0" xfId="193" applyFont="1" applyFill="1" applyBorder="1" applyAlignment="1">
      <alignment vertical="center" wrapText="1"/>
      <protection/>
    </xf>
    <xf numFmtId="0" fontId="58" fillId="0" borderId="0" xfId="193" applyFont="1" applyFill="1" applyBorder="1" applyAlignment="1">
      <alignment vertical="center" wrapText="1"/>
      <protection/>
    </xf>
    <xf numFmtId="3" fontId="57" fillId="0" borderId="0" xfId="0" applyNumberFormat="1" applyFont="1" applyAlignment="1">
      <alignment/>
    </xf>
    <xf numFmtId="0" fontId="57" fillId="0" borderId="0" xfId="0" applyFont="1" applyBorder="1" applyAlignment="1">
      <alignment/>
    </xf>
    <xf numFmtId="167" fontId="57" fillId="0" borderId="15" xfId="157" applyNumberFormat="1" applyFont="1" applyFill="1" applyBorder="1" applyAlignment="1" applyProtection="1">
      <alignment vertical="center"/>
      <protection/>
    </xf>
    <xf numFmtId="180" fontId="57" fillId="0" borderId="0" xfId="0" applyNumberFormat="1" applyFont="1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9" fontId="58" fillId="0" borderId="0" xfId="218" applyFont="1" applyFill="1" applyBorder="1" applyAlignment="1">
      <alignment vertical="center" wrapText="1"/>
    </xf>
    <xf numFmtId="9" fontId="60" fillId="0" borderId="0" xfId="218" applyFont="1" applyFill="1" applyBorder="1" applyAlignment="1">
      <alignment vertical="center" wrapText="1"/>
    </xf>
    <xf numFmtId="0" fontId="60" fillId="0" borderId="0" xfId="193" applyFont="1" applyFill="1" applyBorder="1" applyAlignment="1">
      <alignment vertical="center" wrapText="1"/>
      <protection/>
    </xf>
    <xf numFmtId="1" fontId="57" fillId="0" borderId="0" xfId="193" applyNumberFormat="1" applyFont="1" applyFill="1" applyBorder="1" applyAlignment="1">
      <alignment vertical="center"/>
      <protection/>
    </xf>
    <xf numFmtId="167" fontId="57" fillId="0" borderId="0" xfId="193" applyNumberFormat="1" applyFont="1" applyFill="1" applyBorder="1" applyAlignment="1">
      <alignment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top"/>
    </xf>
    <xf numFmtId="0" fontId="0" fillId="0" borderId="0" xfId="0" applyFill="1" applyBorder="1" applyAlignment="1">
      <alignment vertical="center" wrapText="1"/>
    </xf>
    <xf numFmtId="0" fontId="93" fillId="0" borderId="0" xfId="0" applyFont="1" applyAlignment="1">
      <alignment horizontal="left" vertical="center" indent="2" readingOrder="1"/>
    </xf>
    <xf numFmtId="0" fontId="94" fillId="52" borderId="0" xfId="193" applyFont="1" applyFill="1" applyAlignment="1">
      <alignment vertical="center" wrapText="1"/>
      <protection/>
    </xf>
    <xf numFmtId="0" fontId="57" fillId="53" borderId="16" xfId="193" applyFont="1" applyFill="1" applyBorder="1" applyAlignment="1">
      <alignment vertical="center"/>
      <protection/>
    </xf>
    <xf numFmtId="0" fontId="95" fillId="0" borderId="0" xfId="0" applyFont="1" applyAlignment="1">
      <alignment horizontal="left" vertical="center"/>
    </xf>
    <xf numFmtId="0" fontId="95" fillId="0" borderId="0" xfId="0" applyFont="1" applyBorder="1" applyAlignment="1">
      <alignment horizontal="left" vertical="center"/>
    </xf>
    <xf numFmtId="0" fontId="95" fillId="0" borderId="0" xfId="0" applyFont="1" applyBorder="1" applyAlignment="1">
      <alignment horizontal="left" vertical="center" wrapText="1"/>
    </xf>
    <xf numFmtId="0" fontId="95" fillId="0" borderId="17" xfId="0" applyFont="1" applyBorder="1" applyAlignment="1">
      <alignment horizontal="left" vertical="center"/>
    </xf>
    <xf numFmtId="167" fontId="95" fillId="54" borderId="0" xfId="0" applyNumberFormat="1" applyFont="1" applyFill="1" applyBorder="1" applyAlignment="1">
      <alignment horizontal="left" vertical="center"/>
    </xf>
    <xf numFmtId="0" fontId="58" fillId="0" borderId="0" xfId="0" applyFont="1" applyBorder="1" applyAlignment="1">
      <alignment/>
    </xf>
    <xf numFmtId="0" fontId="95" fillId="0" borderId="0" xfId="0" applyFont="1" applyFill="1" applyBorder="1" applyAlignment="1">
      <alignment horizontal="right" vertical="center"/>
    </xf>
    <xf numFmtId="167" fontId="95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67" fontId="95" fillId="0" borderId="0" xfId="0" applyNumberFormat="1" applyFont="1" applyFill="1" applyBorder="1" applyAlignment="1">
      <alignment horizontal="right" vertical="center"/>
    </xf>
    <xf numFmtId="9" fontId="95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57" fillId="53" borderId="0" xfId="193" applyFont="1" applyFill="1" applyBorder="1" applyAlignment="1">
      <alignment vertical="center"/>
      <protection/>
    </xf>
    <xf numFmtId="0" fontId="96" fillId="0" borderId="0" xfId="0" applyFont="1" applyAlignment="1">
      <alignment/>
    </xf>
    <xf numFmtId="2" fontId="95" fillId="0" borderId="0" xfId="0" applyNumberFormat="1" applyFont="1" applyFill="1" applyBorder="1" applyAlignment="1">
      <alignment horizontal="center" vertical="center"/>
    </xf>
    <xf numFmtId="0" fontId="97" fillId="52" borderId="0" xfId="193" applyFont="1" applyFill="1" applyAlignment="1">
      <alignment vertical="center" wrapText="1"/>
      <protection/>
    </xf>
    <xf numFmtId="0" fontId="93" fillId="0" borderId="0" xfId="0" applyFont="1" applyBorder="1" applyAlignment="1">
      <alignment horizontal="center" vertical="center" readingOrder="1"/>
    </xf>
    <xf numFmtId="0" fontId="93" fillId="0" borderId="0" xfId="0" applyFont="1" applyBorder="1" applyAlignment="1">
      <alignment horizontal="left" vertical="center" indent="2" readingOrder="1"/>
    </xf>
    <xf numFmtId="0" fontId="98" fillId="54" borderId="0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 wrapText="1"/>
    </xf>
    <xf numFmtId="0" fontId="99" fillId="0" borderId="18" xfId="0" applyFont="1" applyBorder="1" applyAlignment="1">
      <alignment horizontal="left" vertical="center"/>
    </xf>
    <xf numFmtId="167" fontId="99" fillId="54" borderId="18" xfId="0" applyNumberFormat="1" applyFont="1" applyFill="1" applyBorder="1" applyAlignment="1">
      <alignment horizontal="left" vertical="center"/>
    </xf>
    <xf numFmtId="9" fontId="99" fillId="0" borderId="18" xfId="0" applyNumberFormat="1" applyFont="1" applyFill="1" applyBorder="1" applyAlignment="1">
      <alignment horizontal="right" vertical="center"/>
    </xf>
    <xf numFmtId="167" fontId="99" fillId="0" borderId="18" xfId="0" applyNumberFormat="1" applyFont="1" applyFill="1" applyBorder="1" applyAlignment="1">
      <alignment horizontal="left" vertical="center"/>
    </xf>
    <xf numFmtId="167" fontId="99" fillId="0" borderId="0" xfId="0" applyNumberFormat="1" applyFont="1" applyFill="1" applyBorder="1" applyAlignment="1">
      <alignment horizontal="left" vertical="center"/>
    </xf>
    <xf numFmtId="0" fontId="93" fillId="0" borderId="0" xfId="0" applyFont="1" applyBorder="1" applyAlignment="1">
      <alignment horizontal="center" vertical="center" wrapText="1" readingOrder="1"/>
    </xf>
    <xf numFmtId="0" fontId="99" fillId="0" borderId="0" xfId="0" applyFont="1" applyBorder="1" applyAlignment="1">
      <alignment horizontal="left" vertical="center"/>
    </xf>
    <xf numFmtId="167" fontId="99" fillId="54" borderId="0" xfId="0" applyNumberFormat="1" applyFont="1" applyFill="1" applyBorder="1" applyAlignment="1">
      <alignment horizontal="left" vertical="center"/>
    </xf>
    <xf numFmtId="9" fontId="99" fillId="0" borderId="0" xfId="0" applyNumberFormat="1" applyFont="1" applyFill="1" applyBorder="1" applyAlignment="1">
      <alignment horizontal="right" vertical="center"/>
    </xf>
    <xf numFmtId="0" fontId="99" fillId="0" borderId="17" xfId="0" applyFont="1" applyBorder="1" applyAlignment="1">
      <alignment horizontal="left" vertical="center"/>
    </xf>
    <xf numFmtId="167" fontId="99" fillId="0" borderId="17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9" fontId="0" fillId="0" borderId="0" xfId="219" applyFont="1" applyFill="1" applyBorder="1" applyAlignment="1" applyProtection="1">
      <alignment vertical="center"/>
      <protection/>
    </xf>
    <xf numFmtId="9" fontId="0" fillId="54" borderId="0" xfId="219" applyFont="1" applyFill="1" applyBorder="1" applyAlignment="1" applyProtection="1">
      <alignment vertical="center"/>
      <protection/>
    </xf>
    <xf numFmtId="167" fontId="0" fillId="0" borderId="0" xfId="157" applyNumberFormat="1" applyFont="1" applyFill="1" applyBorder="1" applyAlignment="1" applyProtection="1">
      <alignment vertical="center"/>
      <protection/>
    </xf>
    <xf numFmtId="167" fontId="0" fillId="54" borderId="0" xfId="157" applyNumberFormat="1" applyFont="1" applyFill="1" applyBorder="1" applyAlignment="1" applyProtection="1">
      <alignment vertical="center"/>
      <protection/>
    </xf>
    <xf numFmtId="0" fontId="95" fillId="0" borderId="0" xfId="0" applyFont="1" applyFill="1" applyBorder="1" applyAlignment="1">
      <alignment horizontal="center" vertical="center"/>
    </xf>
    <xf numFmtId="9" fontId="95" fillId="0" borderId="0" xfId="218" applyFont="1" applyFill="1" applyBorder="1" applyAlignment="1">
      <alignment horizontal="right" vertical="center"/>
    </xf>
    <xf numFmtId="0" fontId="95" fillId="54" borderId="0" xfId="0" applyFont="1" applyFill="1" applyBorder="1" applyAlignment="1">
      <alignment horizontal="center" vertical="center"/>
    </xf>
    <xf numFmtId="2" fontId="95" fillId="0" borderId="19" xfId="0" applyNumberFormat="1" applyFont="1" applyFill="1" applyBorder="1" applyAlignment="1">
      <alignment horizontal="center" vertical="center"/>
    </xf>
    <xf numFmtId="0" fontId="95" fillId="54" borderId="19" xfId="0" applyFont="1" applyFill="1" applyBorder="1" applyAlignment="1">
      <alignment horizontal="right" vertical="center"/>
    </xf>
    <xf numFmtId="0" fontId="95" fillId="0" borderId="19" xfId="0" applyFont="1" applyFill="1" applyBorder="1" applyAlignment="1">
      <alignment horizontal="right" vertical="center"/>
    </xf>
    <xf numFmtId="0" fontId="98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167" fontId="57" fillId="0" borderId="0" xfId="0" applyNumberFormat="1" applyFont="1" applyFill="1" applyAlignment="1">
      <alignment/>
    </xf>
    <xf numFmtId="0" fontId="95" fillId="0" borderId="0" xfId="0" applyFont="1" applyFill="1" applyBorder="1" applyAlignment="1">
      <alignment horizontal="left" vertical="center"/>
    </xf>
    <xf numFmtId="167" fontId="99" fillId="0" borderId="20" xfId="0" applyNumberFormat="1" applyFont="1" applyFill="1" applyBorder="1" applyAlignment="1">
      <alignment horizontal="left" vertical="center"/>
    </xf>
    <xf numFmtId="0" fontId="98" fillId="0" borderId="0" xfId="159" applyFont="1" applyFill="1" applyBorder="1" applyAlignment="1">
      <alignment horizontal="center" vertical="center" wrapText="1"/>
      <protection/>
    </xf>
    <xf numFmtId="3" fontId="58" fillId="0" borderId="0" xfId="0" applyNumberFormat="1" applyFont="1" applyAlignment="1">
      <alignment/>
    </xf>
    <xf numFmtId="0" fontId="0" fillId="0" borderId="0" xfId="159" applyFont="1" applyAlignment="1">
      <alignment wrapText="1"/>
      <protection/>
    </xf>
    <xf numFmtId="0" fontId="0" fillId="0" borderId="0" xfId="159" applyFont="1">
      <alignment/>
      <protection/>
    </xf>
    <xf numFmtId="0" fontId="95" fillId="0" borderId="0" xfId="159" applyFont="1" applyBorder="1" applyAlignment="1">
      <alignment horizontal="left" vertical="center"/>
      <protection/>
    </xf>
    <xf numFmtId="0" fontId="58" fillId="0" borderId="0" xfId="0" applyFont="1" applyFill="1" applyAlignment="1">
      <alignment/>
    </xf>
    <xf numFmtId="0" fontId="100" fillId="55" borderId="0" xfId="0" applyFont="1" applyFill="1" applyBorder="1" applyAlignment="1">
      <alignment horizontal="left" vertical="center" wrapText="1"/>
    </xf>
    <xf numFmtId="9" fontId="99" fillId="0" borderId="0" xfId="218" applyFont="1" applyFill="1" applyBorder="1" applyAlignment="1">
      <alignment horizontal="right" vertical="center"/>
    </xf>
    <xf numFmtId="167" fontId="0" fillId="54" borderId="0" xfId="0" applyNumberFormat="1" applyFont="1" applyFill="1" applyBorder="1" applyAlignment="1">
      <alignment horizontal="left" vertical="center"/>
    </xf>
    <xf numFmtId="167" fontId="95" fillId="55" borderId="0" xfId="0" applyNumberFormat="1" applyFont="1" applyFill="1" applyBorder="1" applyAlignment="1">
      <alignment horizontal="left" vertical="center"/>
    </xf>
    <xf numFmtId="0" fontId="58" fillId="55" borderId="0" xfId="0" applyFont="1" applyFill="1" applyAlignment="1">
      <alignment/>
    </xf>
    <xf numFmtId="9" fontId="99" fillId="0" borderId="18" xfId="219" applyFont="1" applyFill="1" applyBorder="1" applyAlignment="1" applyProtection="1">
      <alignment vertical="center"/>
      <protection/>
    </xf>
    <xf numFmtId="9" fontId="99" fillId="54" borderId="18" xfId="219" applyFont="1" applyFill="1" applyBorder="1" applyAlignment="1" applyProtection="1">
      <alignment vertical="center"/>
      <protection/>
    </xf>
    <xf numFmtId="0" fontId="57" fillId="55" borderId="0" xfId="0" applyFont="1" applyFill="1" applyAlignment="1">
      <alignment/>
    </xf>
    <xf numFmtId="0" fontId="0" fillId="55" borderId="0" xfId="0" applyFont="1" applyFill="1" applyAlignment="1">
      <alignment horizontal="left" vertical="center"/>
    </xf>
    <xf numFmtId="0" fontId="98" fillId="0" borderId="0" xfId="159" applyFont="1" applyFill="1" applyBorder="1" applyAlignment="1">
      <alignment horizontal="center" vertical="center"/>
      <protection/>
    </xf>
    <xf numFmtId="0" fontId="97" fillId="56" borderId="0" xfId="193" applyFont="1" applyFill="1" applyAlignment="1">
      <alignment vertical="center" wrapText="1"/>
      <protection/>
    </xf>
    <xf numFmtId="0" fontId="101" fillId="0" borderId="0" xfId="0" applyFont="1" applyFill="1" applyAlignment="1">
      <alignment horizontal="left" vertical="center" wrapText="1"/>
    </xf>
    <xf numFmtId="0" fontId="57" fillId="56" borderId="0" xfId="0" applyFont="1" applyFill="1" applyBorder="1" applyAlignment="1">
      <alignment/>
    </xf>
    <xf numFmtId="0" fontId="57" fillId="56" borderId="0" xfId="0" applyFont="1" applyFill="1" applyAlignment="1">
      <alignment/>
    </xf>
    <xf numFmtId="0" fontId="58" fillId="56" borderId="0" xfId="0" applyFont="1" applyFill="1" applyBorder="1" applyAlignment="1">
      <alignment/>
    </xf>
    <xf numFmtId="167" fontId="99" fillId="0" borderId="18" xfId="157" applyNumberFormat="1" applyFont="1" applyFill="1" applyBorder="1" applyAlignment="1" applyProtection="1">
      <alignment vertical="center"/>
      <protection/>
    </xf>
    <xf numFmtId="167" fontId="99" fillId="54" borderId="18" xfId="157" applyNumberFormat="1" applyFont="1" applyFill="1" applyBorder="1" applyAlignment="1" applyProtection="1">
      <alignment vertical="center"/>
      <protection/>
    </xf>
    <xf numFmtId="167" fontId="99" fillId="0" borderId="20" xfId="157" applyNumberFormat="1" applyFont="1" applyFill="1" applyBorder="1" applyAlignment="1" applyProtection="1">
      <alignment vertical="center"/>
      <protection/>
    </xf>
    <xf numFmtId="167" fontId="99" fillId="54" borderId="20" xfId="157" applyNumberFormat="1" applyFont="1" applyFill="1" applyBorder="1" applyAlignment="1" applyProtection="1">
      <alignment vertical="center"/>
      <protection/>
    </xf>
    <xf numFmtId="0" fontId="24" fillId="0" borderId="0" xfId="0" applyFont="1" applyAlignment="1">
      <alignment wrapText="1"/>
    </xf>
    <xf numFmtId="167" fontId="95" fillId="0" borderId="17" xfId="0" applyNumberFormat="1" applyFont="1" applyFill="1" applyBorder="1" applyAlignment="1">
      <alignment horizontal="left" vertical="center"/>
    </xf>
    <xf numFmtId="167" fontId="95" fillId="0" borderId="18" xfId="0" applyNumberFormat="1" applyFont="1" applyFill="1" applyBorder="1" applyAlignment="1">
      <alignment horizontal="left" vertical="center"/>
    </xf>
    <xf numFmtId="167" fontId="95" fillId="0" borderId="0" xfId="159" applyNumberFormat="1" applyFont="1" applyFill="1" applyBorder="1" applyAlignment="1">
      <alignment horizontal="left" vertical="center"/>
      <protection/>
    </xf>
    <xf numFmtId="167" fontId="95" fillId="55" borderId="0" xfId="159" applyNumberFormat="1" applyFont="1" applyFill="1" applyBorder="1" applyAlignment="1">
      <alignment horizontal="left" vertical="center"/>
      <protection/>
    </xf>
    <xf numFmtId="167" fontId="95" fillId="54" borderId="0" xfId="159" applyNumberFormat="1" applyFont="1" applyFill="1" applyBorder="1" applyAlignment="1">
      <alignment horizontal="left" vertical="center"/>
      <protection/>
    </xf>
    <xf numFmtId="167" fontId="0" fillId="0" borderId="0" xfId="0" applyNumberFormat="1" applyFont="1" applyFill="1" applyBorder="1" applyAlignment="1">
      <alignment horizontal="left" vertical="center"/>
    </xf>
    <xf numFmtId="9" fontId="99" fillId="0" borderId="18" xfId="218" applyFont="1" applyFill="1" applyBorder="1" applyAlignment="1">
      <alignment horizontal="right" vertical="center"/>
    </xf>
    <xf numFmtId="167" fontId="99" fillId="54" borderId="17" xfId="0" applyNumberFormat="1" applyFont="1" applyFill="1" applyBorder="1" applyAlignment="1">
      <alignment horizontal="left" vertical="center"/>
    </xf>
    <xf numFmtId="167" fontId="99" fillId="55" borderId="18" xfId="0" applyNumberFormat="1" applyFont="1" applyFill="1" applyBorder="1" applyAlignment="1">
      <alignment horizontal="left" vertical="center"/>
    </xf>
    <xf numFmtId="2" fontId="95" fillId="55" borderId="19" xfId="0" applyNumberFormat="1" applyFont="1" applyFill="1" applyBorder="1" applyAlignment="1">
      <alignment horizontal="center" vertical="center"/>
    </xf>
    <xf numFmtId="9" fontId="99" fillId="0" borderId="17" xfId="218" applyFont="1" applyFill="1" applyBorder="1" applyAlignment="1">
      <alignment horizontal="right" vertical="center"/>
    </xf>
    <xf numFmtId="167" fontId="58" fillId="0" borderId="0" xfId="0" applyNumberFormat="1" applyFont="1" applyAlignment="1">
      <alignment/>
    </xf>
    <xf numFmtId="0" fontId="95" fillId="55" borderId="19" xfId="0" applyFont="1" applyFill="1" applyBorder="1" applyAlignment="1">
      <alignment horizontal="right" vertical="center"/>
    </xf>
    <xf numFmtId="167" fontId="95" fillId="54" borderId="21" xfId="0" applyNumberFormat="1" applyFont="1" applyFill="1" applyBorder="1" applyAlignment="1">
      <alignment horizontal="left" vertical="center"/>
    </xf>
    <xf numFmtId="0" fontId="95" fillId="0" borderId="0" xfId="159" applyFont="1" applyAlignment="1">
      <alignment horizontal="left" vertical="center"/>
      <protection/>
    </xf>
    <xf numFmtId="0" fontId="102" fillId="0" borderId="0" xfId="0" applyFont="1" applyAlignment="1">
      <alignment/>
    </xf>
    <xf numFmtId="167" fontId="103" fillId="0" borderId="0" xfId="0" applyNumberFormat="1" applyFont="1" applyAlignment="1">
      <alignment/>
    </xf>
    <xf numFmtId="0" fontId="103" fillId="0" borderId="0" xfId="0" applyFont="1" applyAlignment="1">
      <alignment/>
    </xf>
    <xf numFmtId="0" fontId="100" fillId="0" borderId="0" xfId="0" applyFont="1" applyFill="1" applyBorder="1" applyAlignment="1">
      <alignment horizontal="left" vertical="center" wrapText="1"/>
    </xf>
    <xf numFmtId="167" fontId="24" fillId="0" borderId="0" xfId="0" applyNumberFormat="1" applyFont="1" applyAlignment="1">
      <alignment wrapText="1"/>
    </xf>
    <xf numFmtId="0" fontId="99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167" fontId="104" fillId="0" borderId="0" xfId="0" applyNumberFormat="1" applyFont="1" applyFill="1" applyBorder="1" applyAlignment="1">
      <alignment horizontal="left" vertical="center"/>
    </xf>
    <xf numFmtId="167" fontId="95" fillId="54" borderId="17" xfId="0" applyNumberFormat="1" applyFont="1" applyFill="1" applyBorder="1" applyAlignment="1">
      <alignment horizontal="left" vertical="center"/>
    </xf>
    <xf numFmtId="167" fontId="104" fillId="54" borderId="0" xfId="0" applyNumberFormat="1" applyFont="1" applyFill="1" applyBorder="1" applyAlignment="1">
      <alignment horizontal="left" vertical="center"/>
    </xf>
    <xf numFmtId="167" fontId="95" fillId="54" borderId="18" xfId="0" applyNumberFormat="1" applyFont="1" applyFill="1" applyBorder="1" applyAlignment="1">
      <alignment horizontal="left" vertical="center"/>
    </xf>
    <xf numFmtId="167" fontId="105" fillId="0" borderId="0" xfId="0" applyNumberFormat="1" applyFont="1" applyFill="1" applyBorder="1" applyAlignment="1">
      <alignment horizontal="left" vertical="center"/>
    </xf>
    <xf numFmtId="9" fontId="58" fillId="0" borderId="0" xfId="229" applyFont="1" applyFill="1" applyBorder="1" applyAlignment="1" applyProtection="1">
      <alignment vertical="center"/>
      <protection/>
    </xf>
    <xf numFmtId="0" fontId="100" fillId="0" borderId="0" xfId="159" applyFont="1" applyAlignment="1">
      <alignment horizontal="left" vertical="center"/>
      <protection/>
    </xf>
    <xf numFmtId="167" fontId="0" fillId="0" borderId="0" xfId="0" applyNumberFormat="1" applyAlignment="1">
      <alignment/>
    </xf>
    <xf numFmtId="9" fontId="99" fillId="0" borderId="20" xfId="218" applyFont="1" applyFill="1" applyBorder="1" applyAlignment="1">
      <alignment horizontal="right" vertical="center"/>
    </xf>
    <xf numFmtId="9" fontId="95" fillId="0" borderId="22" xfId="218" applyFont="1" applyFill="1" applyBorder="1" applyAlignment="1">
      <alignment horizontal="right" vertical="center"/>
    </xf>
    <xf numFmtId="0" fontId="98" fillId="54" borderId="0" xfId="0" applyFont="1" applyFill="1" applyBorder="1" applyAlignment="1">
      <alignment horizontal="center" vertical="center" wrapText="1"/>
    </xf>
    <xf numFmtId="0" fontId="95" fillId="0" borderId="0" xfId="159" applyFont="1" applyFill="1" applyBorder="1" applyAlignment="1">
      <alignment horizontal="center" vertical="center"/>
      <protection/>
    </xf>
    <xf numFmtId="0" fontId="106" fillId="54" borderId="0" xfId="0" applyFont="1" applyFill="1" applyBorder="1" applyAlignment="1">
      <alignment horizontal="center" vertical="center"/>
    </xf>
    <xf numFmtId="167" fontId="95" fillId="54" borderId="0" xfId="0" applyNumberFormat="1" applyFont="1" applyFill="1" applyBorder="1" applyAlignment="1">
      <alignment horizontal="center" vertical="center"/>
    </xf>
    <xf numFmtId="0" fontId="57" fillId="0" borderId="0" xfId="193" applyFont="1" applyFill="1" applyBorder="1" applyAlignment="1">
      <alignment horizontal="center" vertical="center"/>
      <protection/>
    </xf>
  </cellXfs>
  <cellStyles count="296">
    <cellStyle name="Normal" xfId="0"/>
    <cellStyle name="ColLevel_0" xfId="2"/>
    <cellStyle name="ColLevel_1" xfId="4"/>
    <cellStyle name="_%" xfId="15"/>
    <cellStyle name="=D:\WINNT\SYSTEM32\COMMAND.COM" xfId="16"/>
    <cellStyle name="=D:\WINNT\SYSTEM32\COMMAND.COM 2" xfId="17"/>
    <cellStyle name="20% — akcent 1" xfId="18"/>
    <cellStyle name="20% - akcent 1 2" xfId="19"/>
    <cellStyle name="20% — akcent 2" xfId="20"/>
    <cellStyle name="20% - akcent 2 2" xfId="21"/>
    <cellStyle name="20% — akcent 3" xfId="22"/>
    <cellStyle name="20% - akcent 3 2" xfId="23"/>
    <cellStyle name="20% — akcent 4" xfId="24"/>
    <cellStyle name="20% - akcent 4 2" xfId="25"/>
    <cellStyle name="20% — akcent 5" xfId="26"/>
    <cellStyle name="20% - akcent 5 2" xfId="27"/>
    <cellStyle name="20% — akcent 6" xfId="28"/>
    <cellStyle name="20% - akcent 6 2" xfId="29"/>
    <cellStyle name="40% — akcent 1" xfId="30"/>
    <cellStyle name="40% - akcent 1 2" xfId="31"/>
    <cellStyle name="40% — akcent 2" xfId="32"/>
    <cellStyle name="40% - akcent 2 2" xfId="33"/>
    <cellStyle name="40% — akcent 3" xfId="34"/>
    <cellStyle name="40% - akcent 3 2" xfId="35"/>
    <cellStyle name="40% — akcent 4" xfId="36"/>
    <cellStyle name="40% - akcent 4 2" xfId="37"/>
    <cellStyle name="40% — akcent 5" xfId="38"/>
    <cellStyle name="40% - akcent 5 2" xfId="39"/>
    <cellStyle name="40% — akcent 6" xfId="40"/>
    <cellStyle name="40% - akcent 6 2" xfId="41"/>
    <cellStyle name="60% — akcent 1" xfId="42"/>
    <cellStyle name="60% - akcent 1 2" xfId="43"/>
    <cellStyle name="60% — akcent 2" xfId="44"/>
    <cellStyle name="60% - akcent 2 2" xfId="45"/>
    <cellStyle name="60% — akcent 3" xfId="46"/>
    <cellStyle name="60% - akcent 3 2" xfId="47"/>
    <cellStyle name="60% — akcent 4" xfId="48"/>
    <cellStyle name="60% - akcent 4 2" xfId="49"/>
    <cellStyle name="60% — akcent 5" xfId="50"/>
    <cellStyle name="60% - akcent 5 2" xfId="51"/>
    <cellStyle name="60% — akcent 6" xfId="52"/>
    <cellStyle name="60% - akcent 6 2" xfId="53"/>
    <cellStyle name="Akcent 1" xfId="54"/>
    <cellStyle name="Akcent 1 2" xfId="55"/>
    <cellStyle name="Akcent 2" xfId="56"/>
    <cellStyle name="Akcent 2 2" xfId="57"/>
    <cellStyle name="Akcent 3" xfId="58"/>
    <cellStyle name="Akcent 3 2" xfId="59"/>
    <cellStyle name="Akcent 4" xfId="60"/>
    <cellStyle name="Akcent 4 2" xfId="61"/>
    <cellStyle name="Akcent 5" xfId="62"/>
    <cellStyle name="Akcent 5 2" xfId="63"/>
    <cellStyle name="Akcent 6" xfId="64"/>
    <cellStyle name="Akcent 6 2" xfId="65"/>
    <cellStyle name="category" xfId="66"/>
    <cellStyle name="Comma [0]" xfId="67"/>
    <cellStyle name="Comma 2" xfId="68"/>
    <cellStyle name="Comma 2 2" xfId="69"/>
    <cellStyle name="Comma0" xfId="70"/>
    <cellStyle name="Comma0 2" xfId="71"/>
    <cellStyle name="Currency [0]" xfId="72"/>
    <cellStyle name="Dane wejściowe" xfId="73"/>
    <cellStyle name="Dane wejściowe 2" xfId="74"/>
    <cellStyle name="Dane wyjściowe" xfId="75"/>
    <cellStyle name="Dane wyjściowe 2" xfId="76"/>
    <cellStyle name="Data" xfId="77"/>
    <cellStyle name="Dobre 2" xfId="78"/>
    <cellStyle name="Dobry" xfId="79"/>
    <cellStyle name="Comma" xfId="80"/>
    <cellStyle name="Comma [0]" xfId="81"/>
    <cellStyle name="Dziesiętny 2" xfId="82"/>
    <cellStyle name="Dziesiętny 2 2" xfId="83"/>
    <cellStyle name="Dziesiętny 2 3" xfId="84"/>
    <cellStyle name="Dziesiętny 2 4" xfId="85"/>
    <cellStyle name="Dziesiętny 3" xfId="86"/>
    <cellStyle name="Dziesiętny 4" xfId="87"/>
    <cellStyle name="E&amp;Y House" xfId="88"/>
    <cellStyle name="Grey" xfId="89"/>
    <cellStyle name="HEADER" xfId="90"/>
    <cellStyle name="HEtykieta" xfId="91"/>
    <cellStyle name="HEtykieta 2" xfId="92"/>
    <cellStyle name="HEtykieta 2 2" xfId="93"/>
    <cellStyle name="HEtykieta 2_Zeszyt1" xfId="94"/>
    <cellStyle name="HEtykieta 3" xfId="95"/>
    <cellStyle name="HEtykieta_DoPktXX-XXI_ZTabeli34" xfId="96"/>
    <cellStyle name="HEtykieta1" xfId="97"/>
    <cellStyle name="HEtykieta1 2" xfId="98"/>
    <cellStyle name="Hyperlink" xfId="99"/>
    <cellStyle name="HTotal" xfId="100"/>
    <cellStyle name="HTotal 2" xfId="101"/>
    <cellStyle name="Input [yellow]" xfId="102"/>
    <cellStyle name="Komórka połączona" xfId="103"/>
    <cellStyle name="Komórka połączona 2" xfId="104"/>
    <cellStyle name="Komórka zaznaczona" xfId="105"/>
    <cellStyle name="Komórka zaznaczona 2" xfId="106"/>
    <cellStyle name="liczba" xfId="107"/>
    <cellStyle name="MAND&#13;CHECK.COMMAND_x000E_RENAME.COMMAND_x0008_SHOW.BAR_x000B_DELETE.MENU_x000E_DELETE.COMMAND_x000E_GET.CHA" xfId="108"/>
    <cellStyle name="měny_laroux" xfId="109"/>
    <cellStyle name="Miglia - Style1" xfId="110"/>
    <cellStyle name="Migliaia (0)" xfId="111"/>
    <cellStyle name="Migliaia (0) 2" xfId="112"/>
    <cellStyle name="Model" xfId="113"/>
    <cellStyle name="month" xfId="114"/>
    <cellStyle name="Nagłówek 1" xfId="115"/>
    <cellStyle name="Nagłówek 1 2" xfId="116"/>
    <cellStyle name="Nagłówek 2" xfId="117"/>
    <cellStyle name="Nagłówek 2 2" xfId="118"/>
    <cellStyle name="Nagłówek 3" xfId="119"/>
    <cellStyle name="Nagłówek 3 2" xfId="120"/>
    <cellStyle name="Nagłówek 4" xfId="121"/>
    <cellStyle name="Nagłówek 4 2" xfId="122"/>
    <cellStyle name="nazwjed" xfId="123"/>
    <cellStyle name="Neutralne 2" xfId="124"/>
    <cellStyle name="Neutralny" xfId="125"/>
    <cellStyle name="Normal - Style1" xfId="126"/>
    <cellStyle name="Normal 10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7" xfId="134"/>
    <cellStyle name="Normal 2" xfId="135"/>
    <cellStyle name="Normal 2 2" xfId="136"/>
    <cellStyle name="Normal 2 2 2" xfId="137"/>
    <cellStyle name="Normal 2 3" xfId="138"/>
    <cellStyle name="Normal 2 4" xfId="139"/>
    <cellStyle name="Normal 2 5" xfId="140"/>
    <cellStyle name="Normal 2_RZiS Spółki Gazownictwa" xfId="141"/>
    <cellStyle name="Normal 3" xfId="142"/>
    <cellStyle name="Normal 3 2" xfId="143"/>
    <cellStyle name="Normal 3 2 2" xfId="144"/>
    <cellStyle name="Normal 3 2 3" xfId="145"/>
    <cellStyle name="Normal 3 3" xfId="146"/>
    <cellStyle name="Normal 4" xfId="147"/>
    <cellStyle name="Normal 4 2" xfId="148"/>
    <cellStyle name="Normal 4 3" xfId="149"/>
    <cellStyle name="Normal 5" xfId="150"/>
    <cellStyle name="Normal 6" xfId="151"/>
    <cellStyle name="Normal 7" xfId="152"/>
    <cellStyle name="Normal 8" xfId="153"/>
    <cellStyle name="Normal 8 2" xfId="154"/>
    <cellStyle name="Normal 9" xfId="155"/>
    <cellStyle name="Normal_Book1" xfId="156"/>
    <cellStyle name="Normal_BSconv" xfId="157"/>
    <cellStyle name="normální_laroux" xfId="158"/>
    <cellStyle name="Normalny 10" xfId="159"/>
    <cellStyle name="Normalny 11" xfId="160"/>
    <cellStyle name="Normalny 12" xfId="161"/>
    <cellStyle name="Normalny 2" xfId="162"/>
    <cellStyle name="Normalny 2 2" xfId="163"/>
    <cellStyle name="Normalny 2 3" xfId="164"/>
    <cellStyle name="Normalny 2 4" xfId="165"/>
    <cellStyle name="Normalny 2 5" xfId="166"/>
    <cellStyle name="Normalny 2 5 2" xfId="167"/>
    <cellStyle name="Normalny 2 6" xfId="168"/>
    <cellStyle name="Normalny 2 6 2" xfId="169"/>
    <cellStyle name="Normalny 2 7" xfId="170"/>
    <cellStyle name="Normalny 2 8" xfId="171"/>
    <cellStyle name="Normalny 3" xfId="172"/>
    <cellStyle name="Normalny 3 2" xfId="173"/>
    <cellStyle name="Normalny 3 2 2" xfId="174"/>
    <cellStyle name="Normalny 3 3" xfId="175"/>
    <cellStyle name="Normalny 3 3 2" xfId="176"/>
    <cellStyle name="Normalny 4" xfId="177"/>
    <cellStyle name="Normalny 4 2" xfId="178"/>
    <cellStyle name="Normalny 4 3" xfId="179"/>
    <cellStyle name="Normalny 4 3 2" xfId="180"/>
    <cellStyle name="Normalny 5" xfId="181"/>
    <cellStyle name="Normalny 5 2" xfId="182"/>
    <cellStyle name="Normalny 5 3" xfId="183"/>
    <cellStyle name="Normalny 5 3 2" xfId="184"/>
    <cellStyle name="Normalny 6" xfId="185"/>
    <cellStyle name="Normalny 6 2" xfId="186"/>
    <cellStyle name="Normalny 7" xfId="187"/>
    <cellStyle name="Normalny 7 2" xfId="188"/>
    <cellStyle name="Normalny 7 2 2" xfId="189"/>
    <cellStyle name="Normalny 8" xfId="190"/>
    <cellStyle name="Normalny 9" xfId="191"/>
    <cellStyle name="Normalny_Arkusz5" xfId="192"/>
    <cellStyle name="Normalny_L1_Final_MSSFXII2004" xfId="193"/>
    <cellStyle name="numjed" xfId="194"/>
    <cellStyle name="Obliczenia" xfId="195"/>
    <cellStyle name="Obliczenia 2" xfId="196"/>
    <cellStyle name="Followed Hyperlink" xfId="197"/>
    <cellStyle name="ok" xfId="198"/>
    <cellStyle name="Option" xfId="199"/>
    <cellStyle name="Percent [2]" xfId="200"/>
    <cellStyle name="Percent 10" xfId="201"/>
    <cellStyle name="Percent 11" xfId="202"/>
    <cellStyle name="Percent 2" xfId="203"/>
    <cellStyle name="Percent 3" xfId="204"/>
    <cellStyle name="Percent 4" xfId="205"/>
    <cellStyle name="Percent 5" xfId="206"/>
    <cellStyle name="Percent 6" xfId="207"/>
    <cellStyle name="Percent 7" xfId="208"/>
    <cellStyle name="Percent 8" xfId="209"/>
    <cellStyle name="Percent 9" xfId="210"/>
    <cellStyle name="PLN_2_miejsca_po_przecinku" xfId="211"/>
    <cellStyle name="Podtytul" xfId="212"/>
    <cellStyle name="pole" xfId="213"/>
    <cellStyle name="pole1" xfId="214"/>
    <cellStyle name="pole2" xfId="215"/>
    <cellStyle name="Price" xfId="216"/>
    <cellStyle name="Price 2" xfId="217"/>
    <cellStyle name="Percent" xfId="218"/>
    <cellStyle name="Procentowy 2" xfId="219"/>
    <cellStyle name="Procentowy 2 2" xfId="220"/>
    <cellStyle name="Procentowy 2 3" xfId="221"/>
    <cellStyle name="Procentowy 2 4" xfId="222"/>
    <cellStyle name="Procentowy 2 5" xfId="223"/>
    <cellStyle name="Procentowy 3" xfId="224"/>
    <cellStyle name="Procentowy 4" xfId="225"/>
    <cellStyle name="Procentowy 5" xfId="226"/>
    <cellStyle name="Procentowy 6" xfId="227"/>
    <cellStyle name="Procentowy 7" xfId="228"/>
    <cellStyle name="Procentowy 7 2" xfId="229"/>
    <cellStyle name="SAPBEXaggData" xfId="230"/>
    <cellStyle name="SAPBEXaggDataEmph" xfId="231"/>
    <cellStyle name="SAPBEXaggItem" xfId="232"/>
    <cellStyle name="SAPBEXaggItemX" xfId="233"/>
    <cellStyle name="SAPBEXchaText" xfId="234"/>
    <cellStyle name="SAPBEXexcBad7" xfId="235"/>
    <cellStyle name="SAPBEXexcBad8" xfId="236"/>
    <cellStyle name="SAPBEXexcBad9" xfId="237"/>
    <cellStyle name="SAPBEXexcCritical4" xfId="238"/>
    <cellStyle name="SAPBEXexcCritical5" xfId="239"/>
    <cellStyle name="SAPBEXexcCritical6" xfId="240"/>
    <cellStyle name="SAPBEXexcGood1" xfId="241"/>
    <cellStyle name="SAPBEXexcGood2" xfId="242"/>
    <cellStyle name="SAPBEXexcGood3" xfId="243"/>
    <cellStyle name="SAPBEXfilterDrill" xfId="244"/>
    <cellStyle name="SAPBEXfilterItem" xfId="245"/>
    <cellStyle name="SAPBEXfilterText" xfId="246"/>
    <cellStyle name="SAPBEXformats" xfId="247"/>
    <cellStyle name="SAPBEXheaderItem" xfId="248"/>
    <cellStyle name="SAPBEXheaderText" xfId="249"/>
    <cellStyle name="SAPBEXHLevel0" xfId="250"/>
    <cellStyle name="SAPBEXHLevel0X" xfId="251"/>
    <cellStyle name="SAPBEXHLevel1" xfId="252"/>
    <cellStyle name="SAPBEXHLevel1X" xfId="253"/>
    <cellStyle name="SAPBEXHLevel2" xfId="254"/>
    <cellStyle name="SAPBEXHLevel2X" xfId="255"/>
    <cellStyle name="SAPBEXHLevel3" xfId="256"/>
    <cellStyle name="SAPBEXHLevel3X" xfId="257"/>
    <cellStyle name="SAPBEXinputData" xfId="258"/>
    <cellStyle name="SAPBEXresData" xfId="259"/>
    <cellStyle name="SAPBEXresDataEmph" xfId="260"/>
    <cellStyle name="SAPBEXresItem" xfId="261"/>
    <cellStyle name="SAPBEXresItemX" xfId="262"/>
    <cellStyle name="SAPBEXstdData" xfId="263"/>
    <cellStyle name="SAPBEXstdDataEmph" xfId="264"/>
    <cellStyle name="SAPBEXstdItem" xfId="265"/>
    <cellStyle name="SAPBEXstdItemX" xfId="266"/>
    <cellStyle name="SAPBEXtitle" xfId="267"/>
    <cellStyle name="SAPBEXundefined" xfId="268"/>
    <cellStyle name="subhead" xfId="269"/>
    <cellStyle name="Suma" xfId="270"/>
    <cellStyle name="Suma 2" xfId="271"/>
    <cellStyle name="Suma 3" xfId="272"/>
    <cellStyle name="Suma 4" xfId="273"/>
    <cellStyle name="Suma 5" xfId="274"/>
    <cellStyle name="suma1" xfId="275"/>
    <cellStyle name="suma2" xfId="276"/>
    <cellStyle name="Tabela_nr" xfId="277"/>
    <cellStyle name="ţ_x001D_đÇ%Uý—&amp;Hýx_x0001_‚Đ_x0012__x0013__x0007__x0001__x0001_" xfId="278"/>
    <cellStyle name="Tekst objaśnienia" xfId="279"/>
    <cellStyle name="Tekst objaśnienia 2" xfId="280"/>
    <cellStyle name="Tekst ostrzeżenia" xfId="281"/>
    <cellStyle name="Tekst ostrzeżenia 2" xfId="282"/>
    <cellStyle name="Total" xfId="283"/>
    <cellStyle name="Tytul" xfId="284"/>
    <cellStyle name="Tytul 2" xfId="285"/>
    <cellStyle name="Tytul 2 2" xfId="286"/>
    <cellStyle name="Tytul 2_Zeszyt1" xfId="287"/>
    <cellStyle name="Tytul 3" xfId="288"/>
    <cellStyle name="Tytul_DoPktXX-XXI_ZTabeli34" xfId="289"/>
    <cellStyle name="Tytuł" xfId="290"/>
    <cellStyle name="Uwaga" xfId="291"/>
    <cellStyle name="Uwaga 2" xfId="292"/>
    <cellStyle name="Valuta - Style2" xfId="293"/>
    <cellStyle name="Valuta (0)" xfId="294"/>
    <cellStyle name="Valuta (0) 2" xfId="295"/>
    <cellStyle name="VEtykieta" xfId="296"/>
    <cellStyle name="VEtykieta 2" xfId="297"/>
    <cellStyle name="VEtykieta 3" xfId="298"/>
    <cellStyle name="VTotal" xfId="299"/>
    <cellStyle name="VTotal 2" xfId="300"/>
    <cellStyle name="Currency" xfId="301"/>
    <cellStyle name="Currency [0]" xfId="302"/>
    <cellStyle name="Walutowy 2" xfId="303"/>
    <cellStyle name="year" xfId="304"/>
    <cellStyle name="Złe 2" xfId="305"/>
    <cellStyle name="Zły" xfId="306"/>
    <cellStyle name="一般_PLDT" xfId="3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1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161925</xdr:colOff>
      <xdr:row>11</xdr:row>
      <xdr:rowOff>247650</xdr:rowOff>
    </xdr:to>
    <xdr:pic>
      <xdr:nvPicPr>
        <xdr:cNvPr id="2" name="Obraz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861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161925</xdr:colOff>
      <xdr:row>12</xdr:row>
      <xdr:rowOff>247650</xdr:rowOff>
    </xdr:to>
    <xdr:pic>
      <xdr:nvPicPr>
        <xdr:cNvPr id="3" name="Obraz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814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247650</xdr:rowOff>
    </xdr:to>
    <xdr:pic>
      <xdr:nvPicPr>
        <xdr:cNvPr id="4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3719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161925</xdr:colOff>
      <xdr:row>15</xdr:row>
      <xdr:rowOff>247650</xdr:rowOff>
    </xdr:to>
    <xdr:pic>
      <xdr:nvPicPr>
        <xdr:cNvPr id="5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161925</xdr:colOff>
      <xdr:row>13</xdr:row>
      <xdr:rowOff>247650</xdr:rowOff>
    </xdr:to>
    <xdr:pic>
      <xdr:nvPicPr>
        <xdr:cNvPr id="6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767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</xdr:row>
      <xdr:rowOff>19050</xdr:rowOff>
    </xdr:from>
    <xdr:to>
      <xdr:col>1</xdr:col>
      <xdr:colOff>5572125</xdr:colOff>
      <xdr:row>8</xdr:row>
      <xdr:rowOff>38100</xdr:rowOff>
    </xdr:to>
    <xdr:pic>
      <xdr:nvPicPr>
        <xdr:cNvPr id="8" name="Obraz 2" descr="image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81000"/>
          <a:ext cx="55816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161925</xdr:colOff>
      <xdr:row>15</xdr:row>
      <xdr:rowOff>247650</xdr:rowOff>
    </xdr:to>
    <xdr:pic>
      <xdr:nvPicPr>
        <xdr:cNvPr id="9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10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11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161925</xdr:colOff>
      <xdr:row>15</xdr:row>
      <xdr:rowOff>247650</xdr:rowOff>
    </xdr:to>
    <xdr:pic>
      <xdr:nvPicPr>
        <xdr:cNvPr id="12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161925</xdr:colOff>
      <xdr:row>15</xdr:row>
      <xdr:rowOff>247650</xdr:rowOff>
    </xdr:to>
    <xdr:pic>
      <xdr:nvPicPr>
        <xdr:cNvPr id="13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161925</xdr:colOff>
      <xdr:row>15</xdr:row>
      <xdr:rowOff>247650</xdr:rowOff>
    </xdr:to>
    <xdr:pic>
      <xdr:nvPicPr>
        <xdr:cNvPr id="14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161925</xdr:colOff>
      <xdr:row>15</xdr:row>
      <xdr:rowOff>247650</xdr:rowOff>
    </xdr:to>
    <xdr:pic>
      <xdr:nvPicPr>
        <xdr:cNvPr id="15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161925</xdr:colOff>
      <xdr:row>15</xdr:row>
      <xdr:rowOff>247650</xdr:rowOff>
    </xdr:to>
    <xdr:pic>
      <xdr:nvPicPr>
        <xdr:cNvPr id="16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161925</xdr:colOff>
      <xdr:row>15</xdr:row>
      <xdr:rowOff>247650</xdr:rowOff>
    </xdr:to>
    <xdr:pic>
      <xdr:nvPicPr>
        <xdr:cNvPr id="1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161925</xdr:colOff>
      <xdr:row>15</xdr:row>
      <xdr:rowOff>247650</xdr:rowOff>
    </xdr:to>
    <xdr:pic>
      <xdr:nvPicPr>
        <xdr:cNvPr id="1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161925</xdr:colOff>
      <xdr:row>15</xdr:row>
      <xdr:rowOff>247650</xdr:rowOff>
    </xdr:to>
    <xdr:pic>
      <xdr:nvPicPr>
        <xdr:cNvPr id="19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B2:S75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01.7109375" style="1" customWidth="1"/>
    <col min="3" max="4" width="19.7109375" style="22" customWidth="1"/>
    <col min="5" max="5" width="15.00390625" style="23" bestFit="1" customWidth="1"/>
    <col min="6" max="6" width="16.28125" style="23" bestFit="1" customWidth="1"/>
    <col min="7" max="16384" width="9.140625" style="1" customWidth="1"/>
  </cols>
  <sheetData>
    <row r="2" spans="2:19" ht="15.75" customHeight="1">
      <c r="B2" s="33"/>
      <c r="C2" s="34"/>
      <c r="D2" s="100"/>
      <c r="E2" s="101"/>
      <c r="F2" s="102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2:6" ht="23.25">
      <c r="B3" s="32"/>
      <c r="C3" s="4"/>
      <c r="D3" s="4"/>
      <c r="E3" s="1"/>
      <c r="F3" s="1"/>
    </row>
    <row r="4" spans="2:6" ht="23.25">
      <c r="B4" s="32"/>
      <c r="D4" s="1"/>
      <c r="E4" s="1"/>
      <c r="F4" s="1"/>
    </row>
    <row r="5" spans="2:6" ht="23.25">
      <c r="B5" s="32"/>
      <c r="D5" s="1"/>
      <c r="E5" s="1"/>
      <c r="F5" s="1"/>
    </row>
    <row r="6" spans="2:6" ht="23.25">
      <c r="B6" s="32"/>
      <c r="D6" s="1"/>
      <c r="E6" s="1"/>
      <c r="F6" s="1"/>
    </row>
    <row r="7" spans="2:6" ht="23.25">
      <c r="B7" s="32"/>
      <c r="C7" s="1"/>
      <c r="D7" s="1"/>
      <c r="E7" s="1"/>
      <c r="F7" s="1"/>
    </row>
    <row r="8" spans="2:6" ht="23.25">
      <c r="B8" s="32"/>
      <c r="C8" s="1"/>
      <c r="D8" s="4"/>
      <c r="E8" s="1"/>
      <c r="F8" s="1"/>
    </row>
    <row r="9" spans="2:6" ht="23.25">
      <c r="B9" s="32"/>
      <c r="C9" s="1"/>
      <c r="D9" s="4"/>
      <c r="E9" s="1"/>
      <c r="F9" s="1"/>
    </row>
    <row r="10" spans="2:6" ht="60">
      <c r="B10" s="99" t="s">
        <v>191</v>
      </c>
      <c r="C10" s="1"/>
      <c r="D10" s="4"/>
      <c r="E10" s="1"/>
      <c r="F10" s="1"/>
    </row>
    <row r="11" spans="2:6" ht="23.25">
      <c r="B11" s="32" t="s">
        <v>188</v>
      </c>
      <c r="C11" s="4"/>
      <c r="D11" s="4"/>
      <c r="E11" s="1"/>
      <c r="F11" s="1"/>
    </row>
    <row r="12" spans="2:6" ht="23.25">
      <c r="B12" s="32" t="s">
        <v>43</v>
      </c>
      <c r="C12" s="4"/>
      <c r="D12" s="4"/>
      <c r="E12" s="1"/>
      <c r="F12" s="1"/>
    </row>
    <row r="13" spans="2:6" ht="23.25">
      <c r="B13" s="32" t="s">
        <v>189</v>
      </c>
      <c r="C13" s="4"/>
      <c r="D13" s="4"/>
      <c r="E13" s="1"/>
      <c r="F13" s="1"/>
    </row>
    <row r="14" spans="2:6" ht="23.25">
      <c r="B14" s="32" t="s">
        <v>122</v>
      </c>
      <c r="C14" s="4"/>
      <c r="D14" s="4"/>
      <c r="E14" s="1"/>
      <c r="F14" s="1"/>
    </row>
    <row r="15" spans="2:6" ht="23.25">
      <c r="B15" s="32" t="s">
        <v>144</v>
      </c>
      <c r="C15" s="4"/>
      <c r="D15" s="4"/>
      <c r="E15" s="1"/>
      <c r="F15" s="78"/>
    </row>
    <row r="16" spans="2:6" ht="23.25">
      <c r="B16" s="32" t="s">
        <v>190</v>
      </c>
      <c r="C16" s="4"/>
      <c r="D16" s="4"/>
      <c r="E16" s="1"/>
      <c r="F16" s="78"/>
    </row>
    <row r="17" spans="2:6" ht="23.25">
      <c r="B17" s="32"/>
      <c r="C17" s="4"/>
      <c r="D17" s="4"/>
      <c r="E17" s="1"/>
      <c r="F17" s="78"/>
    </row>
    <row r="18" spans="2:6" ht="23.25">
      <c r="B18" s="32"/>
      <c r="C18" s="4"/>
      <c r="D18" s="4"/>
      <c r="E18" s="1"/>
      <c r="F18" s="78"/>
    </row>
    <row r="19" spans="2:6" ht="12.75" customHeight="1">
      <c r="B19" s="32"/>
      <c r="C19" s="4"/>
      <c r="D19" s="4"/>
      <c r="E19" s="1"/>
      <c r="F19" s="1"/>
    </row>
    <row r="20" spans="2:6" ht="12.75" customHeight="1">
      <c r="B20" s="32"/>
      <c r="C20" s="4"/>
      <c r="D20" s="4"/>
      <c r="E20" s="1"/>
      <c r="F20" s="1"/>
    </row>
    <row r="21" spans="2:6" ht="12.75" customHeight="1">
      <c r="B21" s="32"/>
      <c r="C21" s="4"/>
      <c r="D21" s="4"/>
      <c r="E21" s="1"/>
      <c r="F21" s="1"/>
    </row>
    <row r="22" spans="2:6" ht="12.75" customHeight="1">
      <c r="B22" s="32"/>
      <c r="C22" s="4"/>
      <c r="D22" s="4"/>
      <c r="E22" s="1"/>
      <c r="F22" s="1"/>
    </row>
    <row r="23" spans="2:6" ht="12.75" customHeight="1">
      <c r="B23" s="32"/>
      <c r="C23" s="27"/>
      <c r="D23" s="4"/>
      <c r="E23" s="1"/>
      <c r="F23" s="1"/>
    </row>
    <row r="24" spans="2:6" ht="12.75">
      <c r="B24" s="16"/>
      <c r="C24" s="7"/>
      <c r="D24" s="7"/>
      <c r="E24" s="1"/>
      <c r="F24" s="1"/>
    </row>
    <row r="25" spans="2:6" ht="12.75">
      <c r="B25" s="16"/>
      <c r="C25" s="7"/>
      <c r="D25" s="7"/>
      <c r="E25" s="1"/>
      <c r="F25" s="1"/>
    </row>
    <row r="26" spans="2:6" ht="12.75">
      <c r="B26" s="16"/>
      <c r="C26" s="31"/>
      <c r="D26" s="13"/>
      <c r="E26" s="1"/>
      <c r="F26" s="1"/>
    </row>
    <row r="27" spans="2:6" ht="12.75">
      <c r="B27" s="16"/>
      <c r="C27" s="31"/>
      <c r="D27" s="4"/>
      <c r="E27" s="1"/>
      <c r="F27" s="1"/>
    </row>
    <row r="28" spans="2:6" ht="12.75">
      <c r="B28" s="16"/>
      <c r="C28" s="31"/>
      <c r="D28" s="4"/>
      <c r="E28" s="1"/>
      <c r="F28" s="1"/>
    </row>
    <row r="29" spans="2:6" ht="12.75">
      <c r="B29" s="16"/>
      <c r="C29" s="31"/>
      <c r="D29" s="4"/>
      <c r="E29" s="1"/>
      <c r="F29" s="1"/>
    </row>
    <row r="30" spans="2:6" ht="12.75">
      <c r="B30" s="16"/>
      <c r="C30" s="4"/>
      <c r="D30" s="4"/>
      <c r="E30" s="1"/>
      <c r="F30" s="1"/>
    </row>
    <row r="31" spans="2:6" ht="12.75">
      <c r="B31" s="16"/>
      <c r="C31" s="4"/>
      <c r="D31" s="4"/>
      <c r="E31" s="1"/>
      <c r="F31" s="1"/>
    </row>
    <row r="32" spans="2:6" ht="12.75">
      <c r="B32" s="16"/>
      <c r="C32" s="4"/>
      <c r="D32" s="4"/>
      <c r="E32" s="1"/>
      <c r="F32" s="1"/>
    </row>
    <row r="33" spans="2:6" ht="12.75">
      <c r="B33" s="12"/>
      <c r="C33" s="13"/>
      <c r="D33" s="13"/>
      <c r="E33" s="1"/>
      <c r="F33" s="1"/>
    </row>
    <row r="34" spans="2:6" ht="12.75">
      <c r="B34" s="12"/>
      <c r="C34" s="4"/>
      <c r="D34" s="4"/>
      <c r="E34" s="1"/>
      <c r="F34" s="1"/>
    </row>
    <row r="35" spans="2:6" ht="12.75">
      <c r="B35" s="16"/>
      <c r="C35" s="13"/>
      <c r="D35" s="13"/>
      <c r="E35" s="1"/>
      <c r="F35" s="1"/>
    </row>
    <row r="36" spans="2:6" ht="12.75">
      <c r="B36" s="12"/>
      <c r="C36" s="7"/>
      <c r="D36" s="7"/>
      <c r="E36" s="1"/>
      <c r="F36" s="1"/>
    </row>
    <row r="37" spans="2:6" ht="12.75">
      <c r="B37" s="16"/>
      <c r="C37" s="7"/>
      <c r="D37" s="7"/>
      <c r="E37" s="1"/>
      <c r="F37" s="1"/>
    </row>
    <row r="38" spans="2:6" ht="12.75">
      <c r="B38" s="16"/>
      <c r="C38" s="7"/>
      <c r="D38" s="7"/>
      <c r="E38" s="1"/>
      <c r="F38" s="1"/>
    </row>
    <row r="39" spans="2:6" ht="12.75">
      <c r="B39" s="16"/>
      <c r="C39" s="7"/>
      <c r="D39" s="7"/>
      <c r="E39" s="1"/>
      <c r="F39" s="1"/>
    </row>
    <row r="40" spans="2:6" ht="12.75">
      <c r="B40" s="16"/>
      <c r="C40" s="7"/>
      <c r="D40" s="7"/>
      <c r="E40" s="1"/>
      <c r="F40" s="1"/>
    </row>
    <row r="41" spans="2:6" ht="21.75" customHeight="1">
      <c r="B41" s="16"/>
      <c r="C41" s="144"/>
      <c r="D41" s="144"/>
      <c r="E41" s="1"/>
      <c r="F41" s="1"/>
    </row>
    <row r="42" spans="2:6" ht="12.75">
      <c r="B42" s="16"/>
      <c r="C42" s="13"/>
      <c r="D42" s="13"/>
      <c r="E42" s="15"/>
      <c r="F42" s="5"/>
    </row>
    <row r="43" spans="2:6" ht="12.75">
      <c r="B43" s="16"/>
      <c r="C43" s="4"/>
      <c r="D43" s="4"/>
      <c r="E43" s="10"/>
      <c r="F43" s="5"/>
    </row>
    <row r="44" spans="2:6" ht="12.75">
      <c r="B44" s="12"/>
      <c r="C44" s="4"/>
      <c r="D44" s="4"/>
      <c r="E44" s="10"/>
      <c r="F44" s="5"/>
    </row>
    <row r="45" spans="2:6" ht="12.75">
      <c r="B45" s="16"/>
      <c r="C45" s="4"/>
      <c r="D45" s="4"/>
      <c r="E45" s="10"/>
      <c r="F45" s="5"/>
    </row>
    <row r="46" spans="2:6" ht="12.75">
      <c r="B46" s="12"/>
      <c r="C46" s="4"/>
      <c r="D46" s="4"/>
      <c r="E46" s="10"/>
      <c r="F46" s="5"/>
    </row>
    <row r="47" spans="2:6" ht="12.75">
      <c r="B47" s="16"/>
      <c r="C47" s="7"/>
      <c r="D47" s="7"/>
      <c r="E47" s="11"/>
      <c r="F47" s="8"/>
    </row>
    <row r="48" spans="2:6" ht="12.75">
      <c r="B48" s="16"/>
      <c r="C48" s="4"/>
      <c r="D48" s="4"/>
      <c r="E48" s="10"/>
      <c r="F48" s="5"/>
    </row>
    <row r="49" spans="2:6" ht="12.75">
      <c r="B49" s="16"/>
      <c r="C49" s="7"/>
      <c r="D49" s="7"/>
      <c r="E49" s="11"/>
      <c r="F49" s="8"/>
    </row>
    <row r="50" spans="2:6" ht="12.75">
      <c r="B50" s="16"/>
      <c r="C50" s="7"/>
      <c r="D50" s="7"/>
      <c r="E50" s="11"/>
      <c r="F50" s="8"/>
    </row>
    <row r="51" spans="2:6" ht="12.75">
      <c r="B51" s="16"/>
      <c r="C51" s="13"/>
      <c r="D51" s="13"/>
      <c r="E51" s="10"/>
      <c r="F51" s="14"/>
    </row>
    <row r="52" spans="2:6" ht="12.75">
      <c r="B52" s="16"/>
      <c r="C52" s="13"/>
      <c r="D52" s="13"/>
      <c r="E52" s="10"/>
      <c r="F52" s="14"/>
    </row>
    <row r="53" spans="2:6" ht="12.75">
      <c r="B53" s="16"/>
      <c r="C53" s="4"/>
      <c r="D53" s="4"/>
      <c r="E53" s="10"/>
      <c r="F53" s="5"/>
    </row>
    <row r="54" spans="2:6" ht="12.75">
      <c r="B54" s="16"/>
      <c r="C54" s="4"/>
      <c r="D54" s="4"/>
      <c r="E54" s="10"/>
      <c r="F54" s="5"/>
    </row>
    <row r="55" spans="2:6" ht="12.75">
      <c r="B55" s="12"/>
      <c r="C55" s="4"/>
      <c r="D55" s="4"/>
      <c r="E55" s="10"/>
      <c r="F55" s="5"/>
    </row>
    <row r="56" spans="2:6" ht="12.75">
      <c r="B56" s="16"/>
      <c r="C56" s="4"/>
      <c r="D56" s="4"/>
      <c r="E56" s="10"/>
      <c r="F56" s="5"/>
    </row>
    <row r="57" spans="2:6" ht="12.75">
      <c r="B57" s="12"/>
      <c r="C57" s="4"/>
      <c r="D57" s="4"/>
      <c r="E57" s="10"/>
      <c r="F57" s="5"/>
    </row>
    <row r="58" spans="2:6" ht="12.75">
      <c r="B58" s="16"/>
      <c r="C58" s="4"/>
      <c r="D58" s="4"/>
      <c r="E58" s="10"/>
      <c r="F58" s="5"/>
    </row>
    <row r="59" spans="2:6" ht="12.75">
      <c r="B59" s="12"/>
      <c r="C59" s="16"/>
      <c r="D59" s="16"/>
      <c r="E59" s="24"/>
      <c r="F59" s="17"/>
    </row>
    <row r="60" spans="2:6" ht="12.75">
      <c r="B60" s="19"/>
      <c r="C60" s="7"/>
      <c r="D60" s="7"/>
      <c r="E60" s="11"/>
      <c r="F60" s="8"/>
    </row>
    <row r="61" spans="2:6" ht="12.75">
      <c r="B61" s="19"/>
      <c r="C61" s="16"/>
      <c r="D61" s="16"/>
      <c r="E61" s="24"/>
      <c r="F61" s="17"/>
    </row>
    <row r="62" spans="2:6" ht="12.75">
      <c r="B62" s="19"/>
      <c r="C62" s="12"/>
      <c r="D62" s="12"/>
      <c r="E62" s="25"/>
      <c r="F62" s="26"/>
    </row>
    <row r="63" spans="3:6" ht="12.75">
      <c r="C63" s="4"/>
      <c r="D63" s="4"/>
      <c r="E63" s="10"/>
      <c r="F63" s="5"/>
    </row>
    <row r="64" spans="3:6" ht="12.75">
      <c r="C64" s="4"/>
      <c r="D64" s="4"/>
      <c r="E64" s="10"/>
      <c r="F64" s="5"/>
    </row>
    <row r="65" spans="3:6" ht="12.75">
      <c r="C65" s="4"/>
      <c r="D65" s="4"/>
      <c r="E65" s="10"/>
      <c r="F65" s="5"/>
    </row>
    <row r="66" spans="3:6" ht="12.75">
      <c r="C66" s="4"/>
      <c r="D66" s="4"/>
      <c r="E66" s="10"/>
      <c r="F66" s="5"/>
    </row>
    <row r="67" spans="3:6" ht="12.75">
      <c r="C67" s="4"/>
      <c r="D67" s="4"/>
      <c r="E67" s="10"/>
      <c r="F67" s="5"/>
    </row>
    <row r="68" spans="3:6" ht="12.75">
      <c r="C68" s="4"/>
      <c r="D68" s="4"/>
      <c r="E68" s="10"/>
      <c r="F68" s="5"/>
    </row>
    <row r="69" spans="3:6" ht="12.75">
      <c r="C69" s="4"/>
      <c r="D69" s="4"/>
      <c r="E69" s="10"/>
      <c r="F69" s="5"/>
    </row>
    <row r="70" spans="3:6" ht="12.75">
      <c r="C70" s="16"/>
      <c r="D70" s="16"/>
      <c r="E70" s="24"/>
      <c r="F70" s="17"/>
    </row>
    <row r="71" spans="3:6" ht="12.75">
      <c r="C71" s="7"/>
      <c r="D71" s="7"/>
      <c r="E71" s="11"/>
      <c r="F71" s="8"/>
    </row>
    <row r="72" spans="3:6" ht="12.75">
      <c r="C72" s="16"/>
      <c r="D72" s="16"/>
      <c r="E72" s="24"/>
      <c r="F72" s="17"/>
    </row>
    <row r="73" spans="3:6" ht="12.75">
      <c r="C73" s="7"/>
      <c r="D73" s="7"/>
      <c r="E73" s="11"/>
      <c r="F73" s="8"/>
    </row>
    <row r="74" spans="3:6" ht="12.75">
      <c r="C74" s="28"/>
      <c r="D74" s="16"/>
      <c r="E74" s="24"/>
      <c r="F74" s="17"/>
    </row>
    <row r="75" spans="3:6" ht="12.75">
      <c r="C75" s="7"/>
      <c r="D75" s="7"/>
      <c r="E75" s="11"/>
      <c r="F75" s="8"/>
    </row>
  </sheetData>
  <sheetProtection/>
  <mergeCells count="1">
    <mergeCell ref="C41:D41"/>
  </mergeCells>
  <hyperlinks>
    <hyperlink ref="B11" location="'P&amp;L'!A1" display="Consolidated statement of profit and loss"/>
    <hyperlink ref="B12" location="'Balance sheet'!A1" display="Consolidated statement of financial position"/>
    <hyperlink ref="B13" location="'Cash flows'!A1" display="Consolidated statement of cash flow"/>
    <hyperlink ref="B14" location="Revenue!A1" display="Revenue from sale of gas and other revenue"/>
    <hyperlink ref="B15" location="'Operating costs'!A1" display="Operating expenses"/>
    <hyperlink ref="B16" location="'Segments Q1'!A1" display="Segments in Q1"/>
  </hyperlink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55" r:id="rId2"/>
  <customProperties>
    <customPr name="SheetOptions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41"/>
  <sheetViews>
    <sheetView showGridLines="0" zoomScale="85" zoomScaleNormal="85" zoomScalePageLayoutView="0" workbookViewId="0" topLeftCell="A1">
      <pane xSplit="2" topLeftCell="C1" activePane="topRight" state="frozen"/>
      <selection pane="topLeft" activeCell="A4" sqref="A4:IV68"/>
      <selection pane="topRight" activeCell="A1" sqref="A1"/>
    </sheetView>
  </sheetViews>
  <sheetFormatPr defaultColWidth="9.140625" defaultRowHeight="12.75"/>
  <cols>
    <col min="1" max="1" width="1.28515625" style="1" customWidth="1"/>
    <col min="2" max="2" width="95.140625" style="1" customWidth="1"/>
    <col min="3" max="3" width="20.7109375" style="1" customWidth="1"/>
    <col min="4" max="4" width="20.7109375" style="95" customWidth="1"/>
    <col min="5" max="6" width="20.7109375" style="1" customWidth="1"/>
    <col min="7" max="8" width="10.7109375" style="0" customWidth="1"/>
    <col min="9" max="9" width="20.7109375" style="1" customWidth="1"/>
    <col min="10" max="12" width="20.57421875" style="0" customWidth="1"/>
    <col min="13" max="24" width="20.7109375" style="1" customWidth="1"/>
    <col min="25" max="29" width="17.7109375" style="1" customWidth="1"/>
    <col min="30" max="34" width="17.7109375" style="1" hidden="1" customWidth="1"/>
    <col min="35" max="16384" width="9.140625" style="1" customWidth="1"/>
  </cols>
  <sheetData>
    <row r="1" spans="2:24" ht="15.75" customHeight="1">
      <c r="B1" s="50"/>
      <c r="C1" s="50"/>
      <c r="D1" s="50"/>
      <c r="E1" s="98"/>
      <c r="F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2:23" ht="12.75">
      <c r="B2" s="2"/>
      <c r="D2" s="1"/>
      <c r="E2" s="2"/>
      <c r="F2" s="2"/>
      <c r="M2" s="2"/>
      <c r="O2" s="2"/>
      <c r="P2" s="2"/>
      <c r="Q2" s="2"/>
      <c r="R2" s="2"/>
      <c r="T2" s="2"/>
      <c r="U2" s="2"/>
      <c r="V2" s="2"/>
      <c r="W2" s="2"/>
    </row>
    <row r="3" spans="2:25" ht="75.75" customHeight="1">
      <c r="B3" s="52" t="s">
        <v>18</v>
      </c>
      <c r="C3" s="53" t="s">
        <v>16</v>
      </c>
      <c r="D3" s="54" t="s">
        <v>12</v>
      </c>
      <c r="E3" s="54" t="s">
        <v>40</v>
      </c>
      <c r="F3" s="54" t="s">
        <v>41</v>
      </c>
      <c r="I3" s="53" t="s">
        <v>16</v>
      </c>
      <c r="J3" s="54" t="s">
        <v>17</v>
      </c>
      <c r="K3" s="77" t="s">
        <v>15</v>
      </c>
      <c r="L3" s="77" t="s">
        <v>14</v>
      </c>
      <c r="M3" s="77" t="s">
        <v>13</v>
      </c>
      <c r="N3" s="53" t="s">
        <v>12</v>
      </c>
      <c r="O3" s="54" t="s">
        <v>10</v>
      </c>
      <c r="P3" s="77" t="s">
        <v>9</v>
      </c>
      <c r="Q3" s="77" t="s">
        <v>8</v>
      </c>
      <c r="R3" s="77" t="s">
        <v>7</v>
      </c>
      <c r="S3" s="53" t="s">
        <v>5</v>
      </c>
      <c r="T3" s="54" t="s">
        <v>6</v>
      </c>
      <c r="U3" s="54" t="s">
        <v>4</v>
      </c>
      <c r="V3" s="54" t="s">
        <v>3</v>
      </c>
      <c r="W3" s="54" t="s">
        <v>11</v>
      </c>
      <c r="X3" s="53" t="s">
        <v>2</v>
      </c>
      <c r="Y3" s="3"/>
    </row>
    <row r="4" spans="2:25" ht="12" customHeight="1">
      <c r="B4" s="49"/>
      <c r="C4" s="73" t="s">
        <v>1</v>
      </c>
      <c r="D4" s="71" t="s">
        <v>42</v>
      </c>
      <c r="E4" s="71" t="s">
        <v>121</v>
      </c>
      <c r="F4" s="71" t="s">
        <v>42</v>
      </c>
      <c r="I4" s="73" t="s">
        <v>42</v>
      </c>
      <c r="J4" s="71" t="s">
        <v>42</v>
      </c>
      <c r="K4" s="71" t="s">
        <v>42</v>
      </c>
      <c r="L4" s="71" t="s">
        <v>42</v>
      </c>
      <c r="M4" s="71" t="s">
        <v>42</v>
      </c>
      <c r="N4" s="73" t="s">
        <v>42</v>
      </c>
      <c r="O4" s="71" t="s">
        <v>42</v>
      </c>
      <c r="P4" s="71" t="s">
        <v>42</v>
      </c>
      <c r="Q4" s="71" t="s">
        <v>42</v>
      </c>
      <c r="R4" s="71" t="s">
        <v>42</v>
      </c>
      <c r="S4" s="73" t="s">
        <v>42</v>
      </c>
      <c r="T4" s="71" t="s">
        <v>42</v>
      </c>
      <c r="U4" s="71" t="s">
        <v>42</v>
      </c>
      <c r="V4" s="71" t="s">
        <v>42</v>
      </c>
      <c r="W4" s="71" t="s">
        <v>42</v>
      </c>
      <c r="X4" s="73" t="s">
        <v>42</v>
      </c>
      <c r="Y4" s="3"/>
    </row>
    <row r="5" spans="2:25" ht="12" customHeight="1" thickBot="1">
      <c r="B5" s="74"/>
      <c r="C5" s="75"/>
      <c r="D5" s="76"/>
      <c r="E5" s="76"/>
      <c r="F5" s="76"/>
      <c r="I5" s="75"/>
      <c r="J5" s="76"/>
      <c r="K5" s="76"/>
      <c r="L5" s="76"/>
      <c r="M5" s="76"/>
      <c r="N5" s="75"/>
      <c r="O5" s="76"/>
      <c r="P5" s="76"/>
      <c r="Q5" s="76"/>
      <c r="R5" s="76"/>
      <c r="S5" s="75"/>
      <c r="T5" s="76"/>
      <c r="U5" s="76"/>
      <c r="V5" s="76"/>
      <c r="W5" s="76"/>
      <c r="X5" s="75"/>
      <c r="Y5" s="3"/>
    </row>
    <row r="6" spans="2:24" ht="12.75">
      <c r="B6" s="36" t="s">
        <v>19</v>
      </c>
      <c r="C6" s="39">
        <v>41447</v>
      </c>
      <c r="D6" s="42">
        <v>10605</v>
      </c>
      <c r="E6" s="72">
        <f>(C6-D6)/D6</f>
        <v>2.9082508250825083</v>
      </c>
      <c r="F6" s="42">
        <f aca="true" t="shared" si="0" ref="F6:F26">C6-D6</f>
        <v>30842</v>
      </c>
      <c r="G6" s="137"/>
      <c r="H6" s="137"/>
      <c r="I6" s="39">
        <f>ROUND(C6,1)</f>
        <v>41447</v>
      </c>
      <c r="J6" s="42">
        <v>54962</v>
      </c>
      <c r="K6" s="42">
        <v>27503</v>
      </c>
      <c r="L6" s="42">
        <v>9580</v>
      </c>
      <c r="M6" s="42">
        <v>7274</v>
      </c>
      <c r="N6" s="39">
        <v>10605</v>
      </c>
      <c r="O6" s="42">
        <v>27715</v>
      </c>
      <c r="P6" s="42">
        <v>8369</v>
      </c>
      <c r="Q6" s="42">
        <v>4081</v>
      </c>
      <c r="R6" s="42">
        <v>4850</v>
      </c>
      <c r="S6" s="39">
        <v>10415</v>
      </c>
      <c r="T6" s="42">
        <v>30430</v>
      </c>
      <c r="U6" s="42">
        <v>8902</v>
      </c>
      <c r="V6" s="42">
        <v>4736</v>
      </c>
      <c r="W6" s="42">
        <v>5735</v>
      </c>
      <c r="X6" s="39">
        <v>11056</v>
      </c>
    </row>
    <row r="7" spans="2:24" ht="12.75">
      <c r="B7" s="36" t="s">
        <v>20</v>
      </c>
      <c r="C7" s="39">
        <v>5952</v>
      </c>
      <c r="D7" s="42">
        <v>3948</v>
      </c>
      <c r="E7" s="72">
        <f>(C7-D7)/D7</f>
        <v>0.5075987841945289</v>
      </c>
      <c r="F7" s="42">
        <f t="shared" si="0"/>
        <v>2004</v>
      </c>
      <c r="G7" s="137"/>
      <c r="H7" s="137"/>
      <c r="I7" s="39">
        <f aca="true" t="shared" si="1" ref="I7:I26">ROUND(C7,1)</f>
        <v>5952</v>
      </c>
      <c r="J7" s="42">
        <v>15002</v>
      </c>
      <c r="K7" s="42">
        <v>4967</v>
      </c>
      <c r="L7" s="42">
        <v>2929</v>
      </c>
      <c r="M7" s="42">
        <v>3158</v>
      </c>
      <c r="N7" s="39">
        <v>3948</v>
      </c>
      <c r="O7" s="42">
        <v>11482</v>
      </c>
      <c r="P7" s="42">
        <v>3398</v>
      </c>
      <c r="Q7" s="42">
        <v>2311</v>
      </c>
      <c r="R7" s="42">
        <v>2432</v>
      </c>
      <c r="S7" s="39">
        <v>3341</v>
      </c>
      <c r="T7" s="42">
        <v>11593</v>
      </c>
      <c r="U7" s="42">
        <v>3468</v>
      </c>
      <c r="V7" s="42">
        <v>2293</v>
      </c>
      <c r="W7" s="42">
        <v>2549</v>
      </c>
      <c r="X7" s="39">
        <v>3284</v>
      </c>
    </row>
    <row r="8" spans="2:38" ht="13.5" thickBot="1">
      <c r="B8" s="55" t="s">
        <v>21</v>
      </c>
      <c r="C8" s="56">
        <v>47399</v>
      </c>
      <c r="D8" s="58">
        <v>14553</v>
      </c>
      <c r="E8" s="114">
        <f>(C8-D8)/D8</f>
        <v>2.256991685563114</v>
      </c>
      <c r="F8" s="58">
        <f t="shared" si="0"/>
        <v>32846</v>
      </c>
      <c r="G8" s="137"/>
      <c r="H8" s="137"/>
      <c r="I8" s="56">
        <f t="shared" si="1"/>
        <v>47399</v>
      </c>
      <c r="J8" s="58">
        <v>69964</v>
      </c>
      <c r="K8" s="58">
        <v>32470</v>
      </c>
      <c r="L8" s="58">
        <v>12509</v>
      </c>
      <c r="M8" s="58">
        <v>10432</v>
      </c>
      <c r="N8" s="56">
        <v>14553</v>
      </c>
      <c r="O8" s="58">
        <v>39197</v>
      </c>
      <c r="P8" s="58">
        <v>11767</v>
      </c>
      <c r="Q8" s="58">
        <v>6392</v>
      </c>
      <c r="R8" s="58">
        <v>7282</v>
      </c>
      <c r="S8" s="56">
        <v>13756</v>
      </c>
      <c r="T8" s="58">
        <v>42023</v>
      </c>
      <c r="U8" s="58">
        <v>12370</v>
      </c>
      <c r="V8" s="58">
        <v>7029</v>
      </c>
      <c r="W8" s="58">
        <v>8284</v>
      </c>
      <c r="X8" s="56">
        <v>14340</v>
      </c>
      <c r="Y8" s="3"/>
      <c r="AL8" s="3"/>
    </row>
    <row r="9" spans="2:38" ht="12.75">
      <c r="B9" s="36" t="s">
        <v>22</v>
      </c>
      <c r="C9" s="39">
        <v>-34266</v>
      </c>
      <c r="D9" s="42">
        <v>-8543</v>
      </c>
      <c r="E9" s="72">
        <f>(C9-D9)/D9</f>
        <v>3.0110031604822662</v>
      </c>
      <c r="F9" s="42">
        <f t="shared" si="0"/>
        <v>-25723</v>
      </c>
      <c r="G9" s="137"/>
      <c r="H9" s="137"/>
      <c r="I9" s="90">
        <f t="shared" si="1"/>
        <v>-34266</v>
      </c>
      <c r="J9" s="113">
        <v>-43758</v>
      </c>
      <c r="K9" s="113">
        <v>-21950</v>
      </c>
      <c r="L9" s="113">
        <v>-7242</v>
      </c>
      <c r="M9" s="113">
        <v>-6023</v>
      </c>
      <c r="N9" s="90">
        <v>-8543</v>
      </c>
      <c r="O9" s="42">
        <v>-19808</v>
      </c>
      <c r="P9" s="113">
        <v>-5798</v>
      </c>
      <c r="Q9" s="113">
        <v>-2552</v>
      </c>
      <c r="R9" s="113">
        <v>-2764</v>
      </c>
      <c r="S9" s="90">
        <v>-8694</v>
      </c>
      <c r="T9" s="42">
        <v>-26686</v>
      </c>
      <c r="U9" s="42">
        <v>-7810</v>
      </c>
      <c r="V9" s="42">
        <v>-4099</v>
      </c>
      <c r="W9" s="42">
        <v>-4846</v>
      </c>
      <c r="X9" s="90">
        <v>-9931</v>
      </c>
      <c r="AL9" s="3"/>
    </row>
    <row r="10" spans="2:38" ht="14.25" customHeight="1">
      <c r="B10" s="36" t="s">
        <v>23</v>
      </c>
      <c r="C10" s="39">
        <v>0</v>
      </c>
      <c r="D10" s="42">
        <v>0</v>
      </c>
      <c r="E10" s="72"/>
      <c r="F10" s="42">
        <f t="shared" si="0"/>
        <v>0</v>
      </c>
      <c r="G10" s="137"/>
      <c r="H10" s="137"/>
      <c r="I10" s="90">
        <f t="shared" si="1"/>
        <v>0</v>
      </c>
      <c r="J10" s="113">
        <v>0</v>
      </c>
      <c r="K10" s="113">
        <v>0</v>
      </c>
      <c r="L10" s="113">
        <v>0</v>
      </c>
      <c r="M10" s="113">
        <v>0</v>
      </c>
      <c r="N10" s="90">
        <v>0</v>
      </c>
      <c r="O10" s="42">
        <v>4915</v>
      </c>
      <c r="P10" s="113">
        <v>0</v>
      </c>
      <c r="Q10" s="113">
        <v>0</v>
      </c>
      <c r="R10" s="113">
        <v>4915</v>
      </c>
      <c r="S10" s="90">
        <v>0</v>
      </c>
      <c r="T10" s="42">
        <v>0</v>
      </c>
      <c r="U10" s="42">
        <v>0</v>
      </c>
      <c r="V10" s="42">
        <v>0</v>
      </c>
      <c r="W10" s="42">
        <v>0</v>
      </c>
      <c r="X10" s="90">
        <v>0</v>
      </c>
      <c r="AL10" s="3"/>
    </row>
    <row r="11" spans="2:38" ht="12.75">
      <c r="B11" s="36" t="s">
        <v>24</v>
      </c>
      <c r="C11" s="39">
        <v>-1184</v>
      </c>
      <c r="D11" s="42">
        <v>-1090</v>
      </c>
      <c r="E11" s="72">
        <f aca="true" t="shared" si="2" ref="E11:E26">(C11-D11)/D11</f>
        <v>0.08623853211009175</v>
      </c>
      <c r="F11" s="42">
        <f t="shared" si="0"/>
        <v>-94</v>
      </c>
      <c r="G11" s="137"/>
      <c r="H11" s="137"/>
      <c r="I11" s="90">
        <f t="shared" si="1"/>
        <v>-1184</v>
      </c>
      <c r="J11" s="113">
        <v>-4168</v>
      </c>
      <c r="K11" s="113">
        <v>-1374</v>
      </c>
      <c r="L11" s="113">
        <v>-892</v>
      </c>
      <c r="M11" s="113">
        <v>-811</v>
      </c>
      <c r="N11" s="90">
        <v>-1090</v>
      </c>
      <c r="O11" s="42">
        <v>-3224</v>
      </c>
      <c r="P11" s="113">
        <v>-958</v>
      </c>
      <c r="Q11" s="113">
        <v>-717</v>
      </c>
      <c r="R11" s="113">
        <v>-671</v>
      </c>
      <c r="S11" s="90">
        <v>-878</v>
      </c>
      <c r="T11" s="42">
        <v>-2977</v>
      </c>
      <c r="U11" s="42">
        <v>-935</v>
      </c>
      <c r="V11" s="42">
        <v>-615</v>
      </c>
      <c r="W11" s="42">
        <v>-628</v>
      </c>
      <c r="X11" s="90">
        <v>-799</v>
      </c>
      <c r="AL11" s="3"/>
    </row>
    <row r="12" spans="2:38" ht="12.75">
      <c r="B12" s="36" t="s">
        <v>25</v>
      </c>
      <c r="C12" s="39">
        <v>-887</v>
      </c>
      <c r="D12" s="42">
        <v>-837</v>
      </c>
      <c r="E12" s="72">
        <f t="shared" si="2"/>
        <v>0.05973715651135006</v>
      </c>
      <c r="F12" s="42">
        <f t="shared" si="0"/>
        <v>-50</v>
      </c>
      <c r="G12" s="137"/>
      <c r="H12" s="137"/>
      <c r="I12" s="90">
        <f t="shared" si="1"/>
        <v>-887</v>
      </c>
      <c r="J12" s="113">
        <v>-3480</v>
      </c>
      <c r="K12" s="113">
        <v>-1016</v>
      </c>
      <c r="L12" s="113">
        <v>-813</v>
      </c>
      <c r="M12" s="113">
        <v>-814</v>
      </c>
      <c r="N12" s="90">
        <v>-837</v>
      </c>
      <c r="O12" s="42">
        <v>-3381</v>
      </c>
      <c r="P12" s="113">
        <v>-1050</v>
      </c>
      <c r="Q12" s="113">
        <v>-730</v>
      </c>
      <c r="R12" s="113">
        <v>-801</v>
      </c>
      <c r="S12" s="90">
        <v>-800</v>
      </c>
      <c r="T12" s="42">
        <v>-3168</v>
      </c>
      <c r="U12" s="42">
        <v>-924</v>
      </c>
      <c r="V12" s="42">
        <v>-697</v>
      </c>
      <c r="W12" s="42">
        <v>-834</v>
      </c>
      <c r="X12" s="90">
        <v>-713</v>
      </c>
      <c r="Z12" s="4"/>
      <c r="AA12" s="4"/>
      <c r="AB12" s="4"/>
      <c r="AC12" s="4"/>
      <c r="AD12" s="20"/>
      <c r="AE12" s="4"/>
      <c r="AF12" s="4"/>
      <c r="AG12" s="4"/>
      <c r="AH12" s="4"/>
      <c r="AI12" s="21"/>
      <c r="AJ12" s="3"/>
      <c r="AK12" s="3"/>
      <c r="AL12" s="3"/>
    </row>
    <row r="13" spans="2:38" ht="12.75">
      <c r="B13" s="36" t="s">
        <v>26</v>
      </c>
      <c r="C13" s="39">
        <v>-359</v>
      </c>
      <c r="D13" s="42">
        <v>-269</v>
      </c>
      <c r="E13" s="72">
        <f t="shared" si="2"/>
        <v>0.3345724907063197</v>
      </c>
      <c r="F13" s="42">
        <f t="shared" si="0"/>
        <v>-90</v>
      </c>
      <c r="G13" s="137"/>
      <c r="H13" s="137"/>
      <c r="I13" s="90">
        <f t="shared" si="1"/>
        <v>-359</v>
      </c>
      <c r="J13" s="113">
        <v>-1159</v>
      </c>
      <c r="K13" s="113">
        <v>-344</v>
      </c>
      <c r="L13" s="113">
        <v>-277</v>
      </c>
      <c r="M13" s="113">
        <v>-269</v>
      </c>
      <c r="N13" s="90">
        <v>-269</v>
      </c>
      <c r="O13" s="42">
        <v>-1048</v>
      </c>
      <c r="P13" s="113">
        <v>-265</v>
      </c>
      <c r="Q13" s="113">
        <v>-264</v>
      </c>
      <c r="R13" s="113">
        <v>-260</v>
      </c>
      <c r="S13" s="90">
        <v>-259</v>
      </c>
      <c r="T13" s="42">
        <v>-1053</v>
      </c>
      <c r="U13" s="42">
        <v>-265</v>
      </c>
      <c r="V13" s="42">
        <v>-269</v>
      </c>
      <c r="W13" s="42">
        <v>-258</v>
      </c>
      <c r="X13" s="90">
        <v>-261</v>
      </c>
      <c r="Y13" s="3"/>
      <c r="AK13" s="3"/>
      <c r="AL13" s="3"/>
    </row>
    <row r="14" spans="2:38" ht="12.75">
      <c r="B14" s="36" t="s">
        <v>27</v>
      </c>
      <c r="C14" s="39">
        <v>-780</v>
      </c>
      <c r="D14" s="42">
        <v>-404</v>
      </c>
      <c r="E14" s="72">
        <f t="shared" si="2"/>
        <v>0.9306930693069307</v>
      </c>
      <c r="F14" s="42">
        <f t="shared" si="0"/>
        <v>-376</v>
      </c>
      <c r="G14" s="137"/>
      <c r="H14" s="137"/>
      <c r="I14" s="90">
        <f t="shared" si="1"/>
        <v>-780</v>
      </c>
      <c r="J14" s="113">
        <v>-2112</v>
      </c>
      <c r="K14" s="113">
        <v>-724</v>
      </c>
      <c r="L14" s="113">
        <v>-489</v>
      </c>
      <c r="M14" s="113">
        <v>-495</v>
      </c>
      <c r="N14" s="90">
        <v>-404</v>
      </c>
      <c r="O14" s="42">
        <v>-1888</v>
      </c>
      <c r="P14" s="113">
        <v>-564</v>
      </c>
      <c r="Q14" s="113">
        <v>-465</v>
      </c>
      <c r="R14" s="113">
        <v>-440</v>
      </c>
      <c r="S14" s="90">
        <v>-419</v>
      </c>
      <c r="T14" s="42">
        <v>-1828</v>
      </c>
      <c r="U14" s="42">
        <v>-509</v>
      </c>
      <c r="V14" s="42">
        <v>-470</v>
      </c>
      <c r="W14" s="42">
        <v>-441</v>
      </c>
      <c r="X14" s="90">
        <v>-408</v>
      </c>
      <c r="AK14" s="3"/>
      <c r="AL14" s="3"/>
    </row>
    <row r="15" spans="2:38" ht="12.75">
      <c r="B15" s="36" t="s">
        <v>28</v>
      </c>
      <c r="C15" s="39">
        <v>-819</v>
      </c>
      <c r="D15" s="42">
        <v>-633</v>
      </c>
      <c r="E15" s="72">
        <f t="shared" si="2"/>
        <v>0.2938388625592417</v>
      </c>
      <c r="F15" s="42">
        <f t="shared" si="0"/>
        <v>-186</v>
      </c>
      <c r="G15" s="137"/>
      <c r="H15" s="137"/>
      <c r="I15" s="90">
        <f t="shared" si="1"/>
        <v>-819</v>
      </c>
      <c r="J15" s="113">
        <v>-1226</v>
      </c>
      <c r="K15" s="113">
        <v>-303</v>
      </c>
      <c r="L15" s="113">
        <v>-192</v>
      </c>
      <c r="M15" s="113">
        <v>-98</v>
      </c>
      <c r="N15" s="90">
        <v>-633</v>
      </c>
      <c r="O15" s="42">
        <v>-911</v>
      </c>
      <c r="P15" s="113">
        <v>-145</v>
      </c>
      <c r="Q15" s="113">
        <v>-126</v>
      </c>
      <c r="R15" s="113">
        <v>-66</v>
      </c>
      <c r="S15" s="90">
        <v>-574</v>
      </c>
      <c r="T15" s="42">
        <v>-782</v>
      </c>
      <c r="U15" s="42">
        <v>-134</v>
      </c>
      <c r="V15" s="42">
        <v>-103</v>
      </c>
      <c r="W15" s="42">
        <v>-45</v>
      </c>
      <c r="X15" s="90">
        <v>-500</v>
      </c>
      <c r="AK15" s="3"/>
      <c r="AL15" s="3"/>
    </row>
    <row r="16" spans="2:38" ht="12.75">
      <c r="B16" s="36" t="s">
        <v>29</v>
      </c>
      <c r="C16" s="39">
        <v>319</v>
      </c>
      <c r="D16" s="42">
        <v>316</v>
      </c>
      <c r="E16" s="72">
        <f t="shared" si="2"/>
        <v>0.00949367088607595</v>
      </c>
      <c r="F16" s="42">
        <f t="shared" si="0"/>
        <v>3</v>
      </c>
      <c r="G16" s="137"/>
      <c r="H16" s="137"/>
      <c r="I16" s="90">
        <f t="shared" si="1"/>
        <v>319</v>
      </c>
      <c r="J16" s="113">
        <v>-423</v>
      </c>
      <c r="K16" s="113">
        <v>547</v>
      </c>
      <c r="L16" s="113">
        <v>-799</v>
      </c>
      <c r="M16" s="113">
        <v>-627</v>
      </c>
      <c r="N16" s="90">
        <v>316</v>
      </c>
      <c r="O16" s="42">
        <v>-159</v>
      </c>
      <c r="P16" s="113">
        <v>-146</v>
      </c>
      <c r="Q16" s="113">
        <v>-472</v>
      </c>
      <c r="R16" s="113">
        <v>14</v>
      </c>
      <c r="S16" s="90">
        <v>445</v>
      </c>
      <c r="T16" s="42">
        <v>-442</v>
      </c>
      <c r="U16" s="42">
        <v>-231</v>
      </c>
      <c r="V16" s="42">
        <v>-194</v>
      </c>
      <c r="W16" s="42">
        <v>-265</v>
      </c>
      <c r="X16" s="90">
        <v>248</v>
      </c>
      <c r="AK16" s="3"/>
      <c r="AL16" s="3"/>
    </row>
    <row r="17" spans="2:38" ht="12.75">
      <c r="B17" s="36" t="s">
        <v>30</v>
      </c>
      <c r="C17" s="39">
        <v>193</v>
      </c>
      <c r="D17" s="42">
        <v>284</v>
      </c>
      <c r="E17" s="72">
        <f t="shared" si="2"/>
        <v>-0.3204225352112676</v>
      </c>
      <c r="F17" s="42">
        <f t="shared" si="0"/>
        <v>-91</v>
      </c>
      <c r="G17" s="137"/>
      <c r="H17" s="137"/>
      <c r="I17" s="90">
        <f t="shared" si="1"/>
        <v>193</v>
      </c>
      <c r="J17" s="113">
        <v>1564</v>
      </c>
      <c r="K17" s="113">
        <v>626</v>
      </c>
      <c r="L17" s="113">
        <v>387</v>
      </c>
      <c r="M17" s="113">
        <v>268</v>
      </c>
      <c r="N17" s="90">
        <v>284</v>
      </c>
      <c r="O17" s="42">
        <v>1102</v>
      </c>
      <c r="P17" s="113">
        <v>333</v>
      </c>
      <c r="Q17" s="113">
        <v>271</v>
      </c>
      <c r="R17" s="113">
        <v>223</v>
      </c>
      <c r="S17" s="90">
        <v>275</v>
      </c>
      <c r="T17" s="42">
        <v>1076</v>
      </c>
      <c r="U17" s="42">
        <v>330</v>
      </c>
      <c r="V17" s="42">
        <v>263</v>
      </c>
      <c r="W17" s="42">
        <v>246</v>
      </c>
      <c r="X17" s="90">
        <v>237</v>
      </c>
      <c r="Y17" s="3"/>
      <c r="AK17" s="3"/>
      <c r="AL17" s="3"/>
    </row>
    <row r="18" spans="2:38" ht="12.75" customHeight="1">
      <c r="B18" s="37" t="s">
        <v>31</v>
      </c>
      <c r="C18" s="39">
        <v>-18</v>
      </c>
      <c r="D18" s="42">
        <v>16</v>
      </c>
      <c r="E18" s="72">
        <f t="shared" si="2"/>
        <v>-2.125</v>
      </c>
      <c r="F18" s="42">
        <f t="shared" si="0"/>
        <v>-34</v>
      </c>
      <c r="G18" s="137"/>
      <c r="H18" s="137"/>
      <c r="I18" s="90">
        <f t="shared" si="1"/>
        <v>-18</v>
      </c>
      <c r="J18" s="113">
        <v>391</v>
      </c>
      <c r="K18" s="113">
        <v>269</v>
      </c>
      <c r="L18" s="113">
        <v>6</v>
      </c>
      <c r="M18" s="113">
        <v>100</v>
      </c>
      <c r="N18" s="90">
        <v>16</v>
      </c>
      <c r="O18" s="42">
        <v>-1786</v>
      </c>
      <c r="P18" s="113">
        <v>-850</v>
      </c>
      <c r="Q18" s="113">
        <v>-4</v>
      </c>
      <c r="R18" s="113">
        <v>-158</v>
      </c>
      <c r="S18" s="90">
        <v>-774</v>
      </c>
      <c r="T18" s="42">
        <v>-659</v>
      </c>
      <c r="U18" s="42">
        <v>-371</v>
      </c>
      <c r="V18" s="42">
        <v>-42</v>
      </c>
      <c r="W18" s="42">
        <v>-251</v>
      </c>
      <c r="X18" s="90">
        <v>5</v>
      </c>
      <c r="AK18" s="3"/>
      <c r="AL18" s="3"/>
    </row>
    <row r="19" spans="2:38" ht="13.5" thickBot="1">
      <c r="B19" s="55" t="s">
        <v>32</v>
      </c>
      <c r="C19" s="56">
        <v>9598</v>
      </c>
      <c r="D19" s="58">
        <v>3393</v>
      </c>
      <c r="E19" s="114">
        <f t="shared" si="2"/>
        <v>1.8287651046271736</v>
      </c>
      <c r="F19" s="58">
        <f t="shared" si="0"/>
        <v>6205</v>
      </c>
      <c r="G19" s="137"/>
      <c r="H19" s="137"/>
      <c r="I19" s="56">
        <f t="shared" si="1"/>
        <v>9598</v>
      </c>
      <c r="J19" s="58">
        <v>15593</v>
      </c>
      <c r="K19" s="58">
        <v>8201</v>
      </c>
      <c r="L19" s="58">
        <v>2198</v>
      </c>
      <c r="M19" s="58">
        <v>1663</v>
      </c>
      <c r="N19" s="56">
        <v>3393</v>
      </c>
      <c r="O19" s="58">
        <v>13009</v>
      </c>
      <c r="P19" s="58">
        <v>2324</v>
      </c>
      <c r="Q19" s="58">
        <v>1333</v>
      </c>
      <c r="R19" s="58">
        <v>7274</v>
      </c>
      <c r="S19" s="56">
        <v>2078</v>
      </c>
      <c r="T19" s="58">
        <v>5504</v>
      </c>
      <c r="U19" s="58">
        <v>1521</v>
      </c>
      <c r="V19" s="58">
        <v>803</v>
      </c>
      <c r="W19" s="58">
        <v>962</v>
      </c>
      <c r="X19" s="56">
        <v>2218</v>
      </c>
      <c r="Y19" s="3"/>
      <c r="AK19" s="3"/>
      <c r="AL19" s="3"/>
    </row>
    <row r="20" spans="2:38" ht="12.75">
      <c r="B20" s="35" t="s">
        <v>33</v>
      </c>
      <c r="C20" s="39">
        <v>-1588</v>
      </c>
      <c r="D20" s="42">
        <v>-956</v>
      </c>
      <c r="E20" s="72">
        <f t="shared" si="2"/>
        <v>0.6610878661087866</v>
      </c>
      <c r="F20" s="42">
        <f t="shared" si="0"/>
        <v>-632</v>
      </c>
      <c r="G20" s="137"/>
      <c r="H20" s="137"/>
      <c r="I20" s="39">
        <f t="shared" si="1"/>
        <v>-1588</v>
      </c>
      <c r="J20" s="42">
        <v>-4031</v>
      </c>
      <c r="K20" s="42">
        <v>-1454</v>
      </c>
      <c r="L20" s="42">
        <v>-799</v>
      </c>
      <c r="M20" s="42">
        <v>-822</v>
      </c>
      <c r="N20" s="39">
        <v>-956</v>
      </c>
      <c r="O20" s="42">
        <v>-3424</v>
      </c>
      <c r="P20" s="42">
        <v>-983</v>
      </c>
      <c r="Q20" s="42">
        <v>-745</v>
      </c>
      <c r="R20" s="42">
        <v>-825</v>
      </c>
      <c r="S20" s="39">
        <v>-871</v>
      </c>
      <c r="T20" s="42">
        <v>-3056</v>
      </c>
      <c r="U20" s="42">
        <v>-921</v>
      </c>
      <c r="V20" s="42">
        <v>-669</v>
      </c>
      <c r="W20" s="42">
        <v>-677</v>
      </c>
      <c r="X20" s="39">
        <v>-789</v>
      </c>
      <c r="AK20" s="3"/>
      <c r="AL20" s="3"/>
    </row>
    <row r="21" spans="2:38" ht="13.5" thickBot="1">
      <c r="B21" s="55" t="s">
        <v>34</v>
      </c>
      <c r="C21" s="56">
        <v>8010</v>
      </c>
      <c r="D21" s="58">
        <v>2437</v>
      </c>
      <c r="E21" s="114">
        <f t="shared" si="2"/>
        <v>2.2868280672958554</v>
      </c>
      <c r="F21" s="58">
        <f t="shared" si="0"/>
        <v>5573</v>
      </c>
      <c r="G21" s="137"/>
      <c r="H21" s="137"/>
      <c r="I21" s="56">
        <f t="shared" si="1"/>
        <v>8010</v>
      </c>
      <c r="J21" s="58">
        <v>11562</v>
      </c>
      <c r="K21" s="58">
        <v>6747</v>
      </c>
      <c r="L21" s="58">
        <v>1399</v>
      </c>
      <c r="M21" s="58">
        <v>841</v>
      </c>
      <c r="N21" s="56">
        <v>2437</v>
      </c>
      <c r="O21" s="58">
        <v>9585</v>
      </c>
      <c r="P21" s="58">
        <v>1341</v>
      </c>
      <c r="Q21" s="58">
        <v>588</v>
      </c>
      <c r="R21" s="58">
        <v>6449</v>
      </c>
      <c r="S21" s="56">
        <v>1207</v>
      </c>
      <c r="T21" s="58">
        <v>2448</v>
      </c>
      <c r="U21" s="58">
        <v>600</v>
      </c>
      <c r="V21" s="58">
        <v>134</v>
      </c>
      <c r="W21" s="58">
        <v>285</v>
      </c>
      <c r="X21" s="56">
        <v>1429</v>
      </c>
      <c r="Y21" s="3"/>
      <c r="AK21" s="3"/>
      <c r="AL21" s="3"/>
    </row>
    <row r="22" spans="2:38" ht="12.75">
      <c r="B22" s="38" t="s">
        <v>35</v>
      </c>
      <c r="C22" s="39">
        <v>-290</v>
      </c>
      <c r="D22" s="42">
        <v>-57</v>
      </c>
      <c r="E22" s="72">
        <f t="shared" si="2"/>
        <v>4.087719298245614</v>
      </c>
      <c r="F22" s="42">
        <f t="shared" si="0"/>
        <v>-233</v>
      </c>
      <c r="G22" s="137"/>
      <c r="H22" s="137"/>
      <c r="I22" s="39">
        <f t="shared" si="1"/>
        <v>-290</v>
      </c>
      <c r="J22" s="42">
        <v>-587</v>
      </c>
      <c r="K22" s="42">
        <v>-465</v>
      </c>
      <c r="L22" s="42">
        <v>-35</v>
      </c>
      <c r="M22" s="42">
        <v>-30</v>
      </c>
      <c r="N22" s="39">
        <v>-57</v>
      </c>
      <c r="O22" s="42">
        <v>35</v>
      </c>
      <c r="P22" s="42">
        <v>144</v>
      </c>
      <c r="Q22" s="42">
        <v>12</v>
      </c>
      <c r="R22" s="42">
        <v>149</v>
      </c>
      <c r="S22" s="39">
        <v>-270</v>
      </c>
      <c r="T22" s="42">
        <v>-54</v>
      </c>
      <c r="U22" s="42">
        <v>10</v>
      </c>
      <c r="V22" s="42">
        <v>-77</v>
      </c>
      <c r="W22" s="42">
        <v>7</v>
      </c>
      <c r="X22" s="39">
        <v>6</v>
      </c>
      <c r="AK22" s="3"/>
      <c r="AL22" s="3"/>
    </row>
    <row r="23" spans="2:38" ht="12.75" customHeight="1">
      <c r="B23" s="37" t="s">
        <v>36</v>
      </c>
      <c r="C23" s="39">
        <v>2</v>
      </c>
      <c r="D23" s="44">
        <v>0</v>
      </c>
      <c r="E23" s="72"/>
      <c r="F23" s="44">
        <f t="shared" si="0"/>
        <v>2</v>
      </c>
      <c r="G23" s="137"/>
      <c r="H23" s="137"/>
      <c r="I23" s="39">
        <f t="shared" si="1"/>
        <v>2</v>
      </c>
      <c r="J23" s="42">
        <v>7</v>
      </c>
      <c r="K23" s="42">
        <v>-4</v>
      </c>
      <c r="L23" s="42">
        <v>5</v>
      </c>
      <c r="M23" s="42">
        <v>6</v>
      </c>
      <c r="N23" s="39">
        <v>0</v>
      </c>
      <c r="O23" s="42">
        <v>-595</v>
      </c>
      <c r="P23" s="42">
        <v>0</v>
      </c>
      <c r="Q23" s="42">
        <v>-387</v>
      </c>
      <c r="R23" s="42">
        <v>-217</v>
      </c>
      <c r="S23" s="39">
        <v>9</v>
      </c>
      <c r="T23" s="42">
        <v>-235</v>
      </c>
      <c r="U23" s="42">
        <v>-270</v>
      </c>
      <c r="V23" s="42">
        <v>9</v>
      </c>
      <c r="W23" s="42">
        <v>14</v>
      </c>
      <c r="X23" s="39">
        <v>12</v>
      </c>
      <c r="Y23" s="3"/>
      <c r="AK23" s="3"/>
      <c r="AL23" s="3"/>
    </row>
    <row r="24" spans="2:38" ht="13.5" thickBot="1">
      <c r="B24" s="55" t="s">
        <v>37</v>
      </c>
      <c r="C24" s="56">
        <v>7722</v>
      </c>
      <c r="D24" s="58">
        <v>2380</v>
      </c>
      <c r="E24" s="114">
        <f t="shared" si="2"/>
        <v>2.2445378151260504</v>
      </c>
      <c r="F24" s="58">
        <f t="shared" si="0"/>
        <v>5342</v>
      </c>
      <c r="G24" s="137"/>
      <c r="H24" s="137"/>
      <c r="I24" s="56">
        <f t="shared" si="1"/>
        <v>7722</v>
      </c>
      <c r="J24" s="58">
        <v>10982</v>
      </c>
      <c r="K24" s="58">
        <v>6278</v>
      </c>
      <c r="L24" s="58">
        <v>1369</v>
      </c>
      <c r="M24" s="58">
        <v>817</v>
      </c>
      <c r="N24" s="56">
        <v>2380</v>
      </c>
      <c r="O24" s="58">
        <v>9025</v>
      </c>
      <c r="P24" s="58">
        <v>1485</v>
      </c>
      <c r="Q24" s="58">
        <v>213</v>
      </c>
      <c r="R24" s="58">
        <v>6381</v>
      </c>
      <c r="S24" s="56">
        <v>946</v>
      </c>
      <c r="T24" s="58">
        <v>2159</v>
      </c>
      <c r="U24" s="58">
        <v>340</v>
      </c>
      <c r="V24" s="58">
        <v>66</v>
      </c>
      <c r="W24" s="58">
        <v>306</v>
      </c>
      <c r="X24" s="56">
        <v>1447</v>
      </c>
      <c r="AK24" s="3"/>
      <c r="AL24" s="3"/>
    </row>
    <row r="25" spans="2:38" ht="12.75">
      <c r="B25" s="35" t="s">
        <v>38</v>
      </c>
      <c r="C25" s="39">
        <v>-3629</v>
      </c>
      <c r="D25" s="42">
        <v>-633</v>
      </c>
      <c r="E25" s="72">
        <f t="shared" si="2"/>
        <v>4.7330173775671405</v>
      </c>
      <c r="F25" s="42">
        <f t="shared" si="0"/>
        <v>-2996</v>
      </c>
      <c r="G25" s="137"/>
      <c r="H25" s="137"/>
      <c r="I25" s="39">
        <f t="shared" si="1"/>
        <v>-3629</v>
      </c>
      <c r="J25" s="42">
        <v>-4968</v>
      </c>
      <c r="K25" s="42">
        <v>-3363</v>
      </c>
      <c r="L25" s="42">
        <v>-703</v>
      </c>
      <c r="M25" s="42">
        <v>-242</v>
      </c>
      <c r="N25" s="39">
        <v>-633</v>
      </c>
      <c r="O25" s="42">
        <v>-1685</v>
      </c>
      <c r="P25" s="42">
        <v>-181</v>
      </c>
      <c r="Q25" s="42">
        <v>-97</v>
      </c>
      <c r="R25" s="42">
        <v>-1240</v>
      </c>
      <c r="S25" s="39">
        <v>-167</v>
      </c>
      <c r="T25" s="42">
        <v>-788</v>
      </c>
      <c r="U25" s="42">
        <v>-315</v>
      </c>
      <c r="V25" s="42">
        <v>-52</v>
      </c>
      <c r="W25" s="42">
        <v>-74</v>
      </c>
      <c r="X25" s="39">
        <v>-347</v>
      </c>
      <c r="AK25" s="3"/>
      <c r="AL25" s="3"/>
    </row>
    <row r="26" spans="2:38" ht="13.5" thickBot="1">
      <c r="B26" s="55" t="s">
        <v>39</v>
      </c>
      <c r="C26" s="56">
        <v>4093</v>
      </c>
      <c r="D26" s="58">
        <v>1747</v>
      </c>
      <c r="E26" s="114">
        <f t="shared" si="2"/>
        <v>1.3428734974241556</v>
      </c>
      <c r="F26" s="58">
        <f t="shared" si="0"/>
        <v>2346</v>
      </c>
      <c r="G26" s="137"/>
      <c r="H26" s="137"/>
      <c r="I26" s="56">
        <f t="shared" si="1"/>
        <v>4093</v>
      </c>
      <c r="J26" s="58">
        <v>6014</v>
      </c>
      <c r="K26" s="58">
        <v>2915</v>
      </c>
      <c r="L26" s="58">
        <v>666</v>
      </c>
      <c r="M26" s="58">
        <v>575</v>
      </c>
      <c r="N26" s="56">
        <v>1747</v>
      </c>
      <c r="O26" s="58">
        <v>7340</v>
      </c>
      <c r="P26" s="58">
        <v>1304</v>
      </c>
      <c r="Q26" s="58">
        <v>116</v>
      </c>
      <c r="R26" s="58">
        <v>5141</v>
      </c>
      <c r="S26" s="56">
        <v>779</v>
      </c>
      <c r="T26" s="58">
        <v>1371</v>
      </c>
      <c r="U26" s="58">
        <v>25</v>
      </c>
      <c r="V26" s="58">
        <v>14</v>
      </c>
      <c r="W26" s="58">
        <v>232</v>
      </c>
      <c r="X26" s="56">
        <v>1100</v>
      </c>
      <c r="Z26" s="3"/>
      <c r="AA26" s="3"/>
      <c r="AB26" s="3"/>
      <c r="AC26" s="3"/>
      <c r="AD26" s="3"/>
      <c r="AE26" s="3"/>
      <c r="AF26" s="3"/>
      <c r="AG26" s="3"/>
      <c r="AH26" s="3"/>
      <c r="AJ26" s="3"/>
      <c r="AK26" s="3"/>
      <c r="AL26" s="3"/>
    </row>
    <row r="27" spans="2:38" s="78" customFormat="1" ht="12.75">
      <c r="B27" s="128"/>
      <c r="C27" s="43"/>
      <c r="D27" s="96"/>
      <c r="E27" s="89"/>
      <c r="F27" s="59"/>
      <c r="G27" s="137"/>
      <c r="H27" s="137"/>
      <c r="I27" s="59"/>
      <c r="J27" s="129"/>
      <c r="K27" s="129"/>
      <c r="L27" s="12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Z27" s="79"/>
      <c r="AA27" s="79"/>
      <c r="AB27" s="79"/>
      <c r="AC27" s="79"/>
      <c r="AD27" s="79"/>
      <c r="AE27" s="79"/>
      <c r="AF27" s="79"/>
      <c r="AG27" s="79"/>
      <c r="AH27" s="79"/>
      <c r="AJ27" s="79"/>
      <c r="AK27" s="79"/>
      <c r="AL27" s="79"/>
    </row>
    <row r="28" spans="2:38" ht="12.75">
      <c r="B28" s="88"/>
      <c r="C28" s="43"/>
      <c r="D28" s="92"/>
      <c r="E28" s="43"/>
      <c r="F28" s="43"/>
      <c r="I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Z28" s="3"/>
      <c r="AA28" s="3"/>
      <c r="AB28" s="3"/>
      <c r="AC28" s="3"/>
      <c r="AD28" s="3"/>
      <c r="AE28" s="3"/>
      <c r="AF28" s="3"/>
      <c r="AG28" s="3"/>
      <c r="AH28" s="3"/>
      <c r="AJ28" s="3"/>
      <c r="AK28" s="3"/>
      <c r="AL28" s="3"/>
    </row>
    <row r="29" spans="2:38" ht="12.75">
      <c r="B29" s="61"/>
      <c r="C29" s="43"/>
      <c r="D29" s="92"/>
      <c r="E29" s="43"/>
      <c r="F29" s="43"/>
      <c r="I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Z29" s="3"/>
      <c r="AA29" s="3"/>
      <c r="AB29" s="3"/>
      <c r="AC29" s="3"/>
      <c r="AD29" s="3"/>
      <c r="AE29" s="3"/>
      <c r="AF29" s="3"/>
      <c r="AG29" s="3"/>
      <c r="AH29" s="3"/>
      <c r="AJ29" s="3"/>
      <c r="AK29" s="3"/>
      <c r="AL29" s="3"/>
    </row>
    <row r="30" spans="2:26" s="78" customFormat="1" ht="12.75" customHeight="1">
      <c r="B30" s="126"/>
      <c r="C30" s="119"/>
      <c r="D30" s="92"/>
      <c r="E30" s="1"/>
      <c r="F30" s="1"/>
      <c r="I30" s="46"/>
      <c r="M30" s="43"/>
      <c r="N30" s="46"/>
      <c r="O30" s="43"/>
      <c r="P30" s="43"/>
      <c r="Q30" s="43"/>
      <c r="R30" s="43"/>
      <c r="S30" s="46"/>
      <c r="T30" s="43"/>
      <c r="U30" s="43"/>
      <c r="V30" s="43"/>
      <c r="W30" s="43"/>
      <c r="X30" s="46"/>
      <c r="Y30" s="1"/>
      <c r="Z30" s="1"/>
    </row>
    <row r="31" spans="2:3" ht="12.75">
      <c r="B31" s="126"/>
      <c r="C31" s="2"/>
    </row>
    <row r="32" spans="2:6" ht="12.75" customHeight="1">
      <c r="B32" s="78"/>
      <c r="C32" s="2"/>
      <c r="D32" s="2"/>
      <c r="E32" s="2"/>
      <c r="F32" s="2"/>
    </row>
    <row r="33" spans="2:3" ht="12.75">
      <c r="B33" s="126"/>
      <c r="C33" s="2"/>
    </row>
    <row r="34" spans="3:20" ht="12.75">
      <c r="C34" s="2"/>
      <c r="M34" s="2"/>
      <c r="O34" s="2"/>
      <c r="P34" s="2"/>
      <c r="Q34" s="2"/>
      <c r="R34" s="2"/>
      <c r="T34" s="2"/>
    </row>
    <row r="35" spans="2:3" ht="12.75">
      <c r="B35" s="88"/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E103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4" width="20.7109375" style="1" customWidth="1"/>
    <col min="5" max="6" width="20.7109375" style="2" customWidth="1"/>
    <col min="7" max="22" width="17.7109375" style="1" customWidth="1"/>
    <col min="23" max="27" width="17.7109375" style="1" hidden="1" customWidth="1"/>
    <col min="28" max="16384" width="9.140625" style="1" customWidth="1"/>
  </cols>
  <sheetData>
    <row r="1" spans="2:6" ht="15.75" customHeight="1">
      <c r="B1" s="50"/>
      <c r="C1" s="50"/>
      <c r="D1" s="50"/>
      <c r="E1" s="34"/>
      <c r="F1" s="34"/>
    </row>
    <row r="2" spans="2:6" ht="12.75">
      <c r="B2" s="2"/>
      <c r="E2" s="1"/>
      <c r="F2" s="1"/>
    </row>
    <row r="3" spans="2:18" ht="75.75" customHeight="1">
      <c r="B3" s="60" t="s">
        <v>43</v>
      </c>
      <c r="C3" s="140" t="s">
        <v>47</v>
      </c>
      <c r="D3" s="140" t="s">
        <v>46</v>
      </c>
      <c r="E3" s="54" t="s">
        <v>45</v>
      </c>
      <c r="F3" s="54" t="s">
        <v>44</v>
      </c>
      <c r="H3" s="48"/>
      <c r="M3" s="3"/>
      <c r="N3" s="3"/>
      <c r="O3" s="3"/>
      <c r="P3" s="3"/>
      <c r="Q3" s="3"/>
      <c r="R3" s="3"/>
    </row>
    <row r="4" spans="2:18" ht="12" customHeight="1">
      <c r="B4" s="49"/>
      <c r="C4" s="73" t="s">
        <v>42</v>
      </c>
      <c r="D4" s="73" t="s">
        <v>42</v>
      </c>
      <c r="E4" s="71" t="s">
        <v>121</v>
      </c>
      <c r="F4" s="71" t="s">
        <v>42</v>
      </c>
      <c r="M4" s="3"/>
      <c r="N4" s="3"/>
      <c r="O4" s="3"/>
      <c r="P4" s="3"/>
      <c r="Q4" s="3"/>
      <c r="R4" s="3"/>
    </row>
    <row r="5" spans="2:18" ht="12" customHeight="1" thickBot="1">
      <c r="B5" s="74"/>
      <c r="C5" s="75"/>
      <c r="D5" s="75"/>
      <c r="E5" s="76"/>
      <c r="F5" s="76"/>
      <c r="M5" s="3"/>
      <c r="N5" s="3"/>
      <c r="O5" s="3"/>
      <c r="P5" s="3"/>
      <c r="Q5" s="3"/>
      <c r="R5" s="3"/>
    </row>
    <row r="6" spans="2:6" ht="12.75">
      <c r="B6" s="61" t="s">
        <v>48</v>
      </c>
      <c r="C6" s="39"/>
      <c r="D6" s="39"/>
      <c r="E6" s="72"/>
      <c r="F6" s="42"/>
    </row>
    <row r="7" spans="2:7" ht="12.75">
      <c r="B7" s="36" t="s">
        <v>49</v>
      </c>
      <c r="C7" s="39">
        <v>50771</v>
      </c>
      <c r="D7" s="39">
        <v>50192</v>
      </c>
      <c r="E7" s="45">
        <f aca="true" t="shared" si="0" ref="E7:E13">_xlfn.IFERROR(C7/D7-1,"")</f>
        <v>0.0115357029008607</v>
      </c>
      <c r="F7" s="42">
        <f aca="true" t="shared" si="1" ref="F7:F13">C7-D7</f>
        <v>579</v>
      </c>
      <c r="G7" s="18"/>
    </row>
    <row r="8" spans="2:31" ht="12.75">
      <c r="B8" s="36" t="s">
        <v>50</v>
      </c>
      <c r="C8" s="39">
        <v>2164</v>
      </c>
      <c r="D8" s="39">
        <v>1826</v>
      </c>
      <c r="E8" s="45">
        <f t="shared" si="0"/>
        <v>0.18510405257393203</v>
      </c>
      <c r="F8" s="42">
        <f t="shared" si="1"/>
        <v>338</v>
      </c>
      <c r="M8" s="3"/>
      <c r="N8" s="3"/>
      <c r="O8" s="3"/>
      <c r="P8" s="3"/>
      <c r="Q8" s="3"/>
      <c r="R8" s="3"/>
      <c r="AE8" s="3"/>
    </row>
    <row r="9" spans="2:31" ht="12.75">
      <c r="B9" s="36" t="s">
        <v>51</v>
      </c>
      <c r="C9" s="39">
        <v>2338</v>
      </c>
      <c r="D9" s="39">
        <v>1494</v>
      </c>
      <c r="E9" s="45">
        <f t="shared" si="0"/>
        <v>0.5649263721552877</v>
      </c>
      <c r="F9" s="42">
        <f t="shared" si="1"/>
        <v>844</v>
      </c>
      <c r="AE9" s="3"/>
    </row>
    <row r="10" spans="2:31" ht="12.75">
      <c r="B10" s="36" t="s">
        <v>52</v>
      </c>
      <c r="C10" s="39">
        <v>989</v>
      </c>
      <c r="D10" s="39">
        <v>984</v>
      </c>
      <c r="E10" s="45">
        <f t="shared" si="0"/>
        <v>0.005081300813008172</v>
      </c>
      <c r="F10" s="42">
        <f t="shared" si="1"/>
        <v>5</v>
      </c>
      <c r="G10" s="18"/>
      <c r="AE10" s="3"/>
    </row>
    <row r="11" spans="2:31" ht="12.75">
      <c r="B11" s="36" t="s">
        <v>53</v>
      </c>
      <c r="C11" s="39">
        <v>1774</v>
      </c>
      <c r="D11" s="39">
        <v>1396</v>
      </c>
      <c r="E11" s="45">
        <f t="shared" si="0"/>
        <v>0.2707736389684814</v>
      </c>
      <c r="F11" s="42">
        <f t="shared" si="1"/>
        <v>378</v>
      </c>
      <c r="G11" s="3"/>
      <c r="AE11" s="3"/>
    </row>
    <row r="12" spans="2:31" ht="12.75">
      <c r="B12" s="36" t="s">
        <v>54</v>
      </c>
      <c r="C12" s="39">
        <v>1644</v>
      </c>
      <c r="D12" s="39">
        <v>1588</v>
      </c>
      <c r="E12" s="45">
        <f t="shared" si="0"/>
        <v>0.035264483627204024</v>
      </c>
      <c r="F12" s="42">
        <f t="shared" si="1"/>
        <v>56</v>
      </c>
      <c r="G12" s="18"/>
      <c r="M12" s="3"/>
      <c r="N12" s="3"/>
      <c r="O12" s="3"/>
      <c r="P12" s="3"/>
      <c r="Q12" s="3"/>
      <c r="R12" s="3"/>
      <c r="AD12" s="3"/>
      <c r="AE12" s="3"/>
    </row>
    <row r="13" spans="2:31" ht="13.5" thickBot="1">
      <c r="B13" s="55" t="s">
        <v>55</v>
      </c>
      <c r="C13" s="56">
        <v>59680</v>
      </c>
      <c r="D13" s="56">
        <v>57480</v>
      </c>
      <c r="E13" s="57">
        <f t="shared" si="0"/>
        <v>0.0382741823242867</v>
      </c>
      <c r="F13" s="58">
        <f t="shared" si="1"/>
        <v>2200</v>
      </c>
      <c r="G13" s="18"/>
      <c r="AD13" s="3"/>
      <c r="AE13" s="3"/>
    </row>
    <row r="14" spans="2:31" ht="12.75">
      <c r="B14" s="36" t="s">
        <v>56</v>
      </c>
      <c r="C14" s="39">
        <v>5584</v>
      </c>
      <c r="D14" s="39">
        <v>8235</v>
      </c>
      <c r="E14" s="45">
        <f aca="true" t="shared" si="2" ref="E14:E49">_xlfn.IFERROR(C14/D14-1,"")</f>
        <v>-0.3219186399514269</v>
      </c>
      <c r="F14" s="42">
        <f aca="true" t="shared" si="3" ref="F14:F49">C14-D14</f>
        <v>-2651</v>
      </c>
      <c r="G14" s="18"/>
      <c r="AD14" s="3"/>
      <c r="AE14" s="3"/>
    </row>
    <row r="15" spans="2:31" ht="12.75">
      <c r="B15" s="36" t="s">
        <v>57</v>
      </c>
      <c r="C15" s="39">
        <v>21680</v>
      </c>
      <c r="D15" s="39">
        <v>16462</v>
      </c>
      <c r="E15" s="45">
        <f t="shared" si="2"/>
        <v>0.3169724213339813</v>
      </c>
      <c r="F15" s="42">
        <f t="shared" si="3"/>
        <v>5218</v>
      </c>
      <c r="G15" s="18"/>
      <c r="M15" s="3"/>
      <c r="N15" s="3"/>
      <c r="O15" s="3"/>
      <c r="P15" s="3"/>
      <c r="Q15" s="3"/>
      <c r="R15" s="3"/>
      <c r="AD15" s="3"/>
      <c r="AE15" s="3"/>
    </row>
    <row r="16" spans="2:31" ht="12.75">
      <c r="B16" s="36" t="s">
        <v>53</v>
      </c>
      <c r="C16" s="39">
        <v>13185</v>
      </c>
      <c r="D16" s="39">
        <v>7572</v>
      </c>
      <c r="E16" s="45">
        <f t="shared" si="2"/>
        <v>0.741283676703645</v>
      </c>
      <c r="F16" s="42">
        <f t="shared" si="3"/>
        <v>5613</v>
      </c>
      <c r="G16" s="18"/>
      <c r="AD16" s="3"/>
      <c r="AE16" s="3"/>
    </row>
    <row r="17" spans="2:31" ht="12.75">
      <c r="B17" s="36" t="s">
        <v>54</v>
      </c>
      <c r="C17" s="39">
        <v>1076</v>
      </c>
      <c r="D17" s="39">
        <v>336</v>
      </c>
      <c r="E17" s="45">
        <f t="shared" si="2"/>
        <v>2.2023809523809526</v>
      </c>
      <c r="F17" s="42">
        <f t="shared" si="3"/>
        <v>740</v>
      </c>
      <c r="M17" s="3"/>
      <c r="N17" s="3"/>
      <c r="O17" s="3"/>
      <c r="P17" s="3"/>
      <c r="Q17" s="3"/>
      <c r="R17" s="3"/>
      <c r="AD17" s="3"/>
      <c r="AE17" s="3"/>
    </row>
    <row r="18" spans="2:31" ht="12.75">
      <c r="B18" s="36" t="s">
        <v>58</v>
      </c>
      <c r="C18" s="39">
        <v>9008</v>
      </c>
      <c r="D18" s="39">
        <v>11410</v>
      </c>
      <c r="E18" s="45">
        <f t="shared" si="2"/>
        <v>-0.21051709027169152</v>
      </c>
      <c r="F18" s="42">
        <f t="shared" si="3"/>
        <v>-2402</v>
      </c>
      <c r="G18" s="18"/>
      <c r="AD18" s="3"/>
      <c r="AE18" s="3"/>
    </row>
    <row r="19" spans="2:31" ht="12.75">
      <c r="B19" s="36" t="s">
        <v>59</v>
      </c>
      <c r="C19" s="39">
        <v>10</v>
      </c>
      <c r="D19" s="39">
        <v>81</v>
      </c>
      <c r="E19" s="45">
        <f t="shared" si="2"/>
        <v>-0.8765432098765432</v>
      </c>
      <c r="F19" s="42">
        <f t="shared" si="3"/>
        <v>-71</v>
      </c>
      <c r="M19" s="3"/>
      <c r="N19" s="3"/>
      <c r="O19" s="3"/>
      <c r="P19" s="3"/>
      <c r="Q19" s="3"/>
      <c r="R19" s="3"/>
      <c r="AD19" s="3"/>
      <c r="AE19" s="3"/>
    </row>
    <row r="20" spans="2:31" ht="13.5" thickBot="1">
      <c r="B20" s="55" t="s">
        <v>60</v>
      </c>
      <c r="C20" s="56">
        <v>50543</v>
      </c>
      <c r="D20" s="56">
        <v>44096</v>
      </c>
      <c r="E20" s="57">
        <f t="shared" si="2"/>
        <v>0.14620373730043545</v>
      </c>
      <c r="F20" s="58">
        <f t="shared" si="3"/>
        <v>6447</v>
      </c>
      <c r="G20" s="18"/>
      <c r="AD20" s="3"/>
      <c r="AE20" s="3"/>
    </row>
    <row r="21" spans="2:31" ht="12.75">
      <c r="B21" s="61" t="s">
        <v>61</v>
      </c>
      <c r="C21" s="62">
        <v>110223</v>
      </c>
      <c r="D21" s="62">
        <v>101576</v>
      </c>
      <c r="E21" s="63">
        <f>_xlfn.IFERROR(C21/D21-1,"")</f>
        <v>0.08512837678191709</v>
      </c>
      <c r="F21" s="59">
        <f>C21-D21</f>
        <v>8647</v>
      </c>
      <c r="G21" s="18"/>
      <c r="M21" s="3"/>
      <c r="N21" s="3"/>
      <c r="O21" s="3"/>
      <c r="P21" s="3"/>
      <c r="Q21" s="3"/>
      <c r="R21" s="3"/>
      <c r="AD21" s="3"/>
      <c r="AE21" s="3"/>
    </row>
    <row r="22" spans="2:31" ht="12.75">
      <c r="B22" s="61"/>
      <c r="C22" s="39"/>
      <c r="D22" s="39"/>
      <c r="E22" s="45"/>
      <c r="F22" s="42"/>
      <c r="G22" s="18"/>
      <c r="M22" s="3"/>
      <c r="N22" s="3"/>
      <c r="O22" s="3"/>
      <c r="P22" s="3"/>
      <c r="Q22" s="3"/>
      <c r="R22" s="3"/>
      <c r="AD22" s="3"/>
      <c r="AE22" s="3"/>
    </row>
    <row r="23" spans="2:31" ht="12.75">
      <c r="B23" s="61" t="s">
        <v>62</v>
      </c>
      <c r="C23" s="39"/>
      <c r="D23" s="39"/>
      <c r="E23" s="45"/>
      <c r="F23" s="42"/>
      <c r="AD23" s="3"/>
      <c r="AE23" s="3"/>
    </row>
    <row r="24" spans="2:31" ht="12.75">
      <c r="B24" s="36" t="s">
        <v>63</v>
      </c>
      <c r="C24" s="39">
        <v>7518</v>
      </c>
      <c r="D24" s="39">
        <v>7518</v>
      </c>
      <c r="E24" s="45">
        <f t="shared" si="2"/>
        <v>0</v>
      </c>
      <c r="F24" s="42">
        <f t="shared" si="3"/>
        <v>0</v>
      </c>
      <c r="G24" s="18"/>
      <c r="S24" s="3"/>
      <c r="T24" s="3"/>
      <c r="U24" s="3"/>
      <c r="V24" s="3"/>
      <c r="W24" s="3"/>
      <c r="X24" s="3"/>
      <c r="Y24" s="3"/>
      <c r="Z24" s="3"/>
      <c r="AA24" s="3"/>
      <c r="AC24" s="3"/>
      <c r="AD24" s="3"/>
      <c r="AE24" s="3"/>
    </row>
    <row r="25" spans="2:6" ht="12.75">
      <c r="B25" s="66" t="s">
        <v>64</v>
      </c>
      <c r="C25" s="39">
        <v>-6873</v>
      </c>
      <c r="D25" s="39">
        <v>-4598</v>
      </c>
      <c r="E25" s="45">
        <f>_xlfn.IFERROR(C25/D25-1,"")</f>
        <v>0.49478033927794685</v>
      </c>
      <c r="F25" s="42">
        <f>C25-D25</f>
        <v>-2275</v>
      </c>
    </row>
    <row r="26" spans="2:6" ht="12.75">
      <c r="B26" s="66" t="s">
        <v>65</v>
      </c>
      <c r="C26" s="39">
        <v>-117</v>
      </c>
      <c r="D26" s="39">
        <v>-281</v>
      </c>
      <c r="E26" s="45">
        <f>_xlfn.IFERROR(C26/D26-1,"")</f>
        <v>-0.5836298932384342</v>
      </c>
      <c r="F26" s="42">
        <f>C26-D26</f>
        <v>164</v>
      </c>
    </row>
    <row r="27" spans="2:7" ht="12.75">
      <c r="B27" s="66" t="s">
        <v>66</v>
      </c>
      <c r="C27" s="39">
        <v>45870</v>
      </c>
      <c r="D27" s="39">
        <v>41740</v>
      </c>
      <c r="E27" s="45">
        <f t="shared" si="2"/>
        <v>0.09894585529468136</v>
      </c>
      <c r="F27" s="42">
        <f t="shared" si="3"/>
        <v>4130</v>
      </c>
      <c r="G27" s="18"/>
    </row>
    <row r="28" spans="2:7" ht="12.75">
      <c r="B28" s="66" t="s">
        <v>67</v>
      </c>
      <c r="C28" s="132">
        <v>46398</v>
      </c>
      <c r="D28" s="132">
        <v>44379</v>
      </c>
      <c r="E28" s="45">
        <f t="shared" si="2"/>
        <v>0.04549449063746369</v>
      </c>
      <c r="F28" s="42">
        <f t="shared" si="3"/>
        <v>2019</v>
      </c>
      <c r="G28" s="3"/>
    </row>
    <row r="29" spans="2:6" ht="12.75">
      <c r="B29" s="36" t="s">
        <v>68</v>
      </c>
      <c r="C29" s="39">
        <v>0</v>
      </c>
      <c r="D29" s="39">
        <v>0</v>
      </c>
      <c r="E29" s="45">
        <f t="shared" si="2"/>
      </c>
      <c r="F29" s="42">
        <f t="shared" si="3"/>
        <v>0</v>
      </c>
    </row>
    <row r="30" spans="2:7" ht="13.5" thickBot="1">
      <c r="B30" s="55" t="s">
        <v>69</v>
      </c>
      <c r="C30" s="56">
        <v>46398</v>
      </c>
      <c r="D30" s="56">
        <v>44379</v>
      </c>
      <c r="E30" s="57">
        <f t="shared" si="2"/>
        <v>0.04549449063746369</v>
      </c>
      <c r="F30" s="58">
        <f t="shared" si="3"/>
        <v>2019</v>
      </c>
      <c r="G30" s="18"/>
    </row>
    <row r="31" spans="2:7" ht="12.75">
      <c r="B31" s="36" t="s">
        <v>70</v>
      </c>
      <c r="C31" s="39">
        <v>3329</v>
      </c>
      <c r="D31" s="39">
        <v>4489</v>
      </c>
      <c r="E31" s="45">
        <f t="shared" si="2"/>
        <v>-0.2584094453107596</v>
      </c>
      <c r="F31" s="42">
        <f t="shared" si="3"/>
        <v>-1160</v>
      </c>
      <c r="G31" s="18"/>
    </row>
    <row r="32" spans="2:6" ht="12.75">
      <c r="B32" s="66" t="s">
        <v>53</v>
      </c>
      <c r="C32" s="39">
        <v>8720</v>
      </c>
      <c r="D32" s="39">
        <v>4867</v>
      </c>
      <c r="E32" s="45">
        <f t="shared" si="2"/>
        <v>0.7916581056092049</v>
      </c>
      <c r="F32" s="42">
        <f>C32-D32</f>
        <v>3853</v>
      </c>
    </row>
    <row r="33" spans="2:6" ht="12.75">
      <c r="B33" s="36" t="s">
        <v>71</v>
      </c>
      <c r="C33" s="39">
        <v>933</v>
      </c>
      <c r="D33" s="39">
        <v>933</v>
      </c>
      <c r="E33" s="45">
        <f t="shared" si="2"/>
        <v>0</v>
      </c>
      <c r="F33" s="42">
        <f t="shared" si="3"/>
        <v>0</v>
      </c>
    </row>
    <row r="34" spans="2:7" ht="12.75">
      <c r="B34" s="80" t="s">
        <v>72</v>
      </c>
      <c r="C34" s="39">
        <v>3077</v>
      </c>
      <c r="D34" s="39">
        <v>3161</v>
      </c>
      <c r="E34" s="45">
        <f t="shared" si="2"/>
        <v>-0.026573869028788333</v>
      </c>
      <c r="F34" s="42">
        <f t="shared" si="3"/>
        <v>-84</v>
      </c>
      <c r="G34" s="18"/>
    </row>
    <row r="35" spans="2:6" ht="12.75">
      <c r="B35" s="36" t="s">
        <v>73</v>
      </c>
      <c r="C35" s="39">
        <v>385</v>
      </c>
      <c r="D35" s="39">
        <v>260</v>
      </c>
      <c r="E35" s="45">
        <f t="shared" si="2"/>
        <v>0.48076923076923084</v>
      </c>
      <c r="F35" s="42">
        <f t="shared" si="3"/>
        <v>125</v>
      </c>
    </row>
    <row r="36" spans="2:6" ht="12.75">
      <c r="B36" s="36" t="s">
        <v>74</v>
      </c>
      <c r="C36" s="39">
        <v>694</v>
      </c>
      <c r="D36" s="39">
        <v>695</v>
      </c>
      <c r="E36" s="45">
        <f t="shared" si="2"/>
        <v>-0.0014388489208633226</v>
      </c>
      <c r="F36" s="42">
        <f t="shared" si="3"/>
        <v>-1</v>
      </c>
    </row>
    <row r="37" spans="2:7" ht="12.75">
      <c r="B37" s="36" t="s">
        <v>75</v>
      </c>
      <c r="C37" s="39">
        <v>5842</v>
      </c>
      <c r="D37" s="39">
        <v>5572</v>
      </c>
      <c r="E37" s="45">
        <f t="shared" si="2"/>
        <v>0.048456568557071034</v>
      </c>
      <c r="F37" s="42">
        <f t="shared" si="3"/>
        <v>270</v>
      </c>
      <c r="G37" s="18"/>
    </row>
    <row r="38" spans="2:6" ht="12.75">
      <c r="B38" s="36" t="s">
        <v>76</v>
      </c>
      <c r="C38" s="39">
        <v>107</v>
      </c>
      <c r="D38" s="39">
        <v>130</v>
      </c>
      <c r="E38" s="45">
        <f t="shared" si="2"/>
        <v>-0.17692307692307696</v>
      </c>
      <c r="F38" s="42">
        <f t="shared" si="3"/>
        <v>-23</v>
      </c>
    </row>
    <row r="39" spans="2:7" ht="13.5" thickBot="1">
      <c r="B39" s="55" t="s">
        <v>77</v>
      </c>
      <c r="C39" s="56">
        <v>23087</v>
      </c>
      <c r="D39" s="56">
        <v>20107</v>
      </c>
      <c r="E39" s="57">
        <f t="shared" si="2"/>
        <v>0.1482070920574925</v>
      </c>
      <c r="F39" s="58">
        <f t="shared" si="3"/>
        <v>2980</v>
      </c>
      <c r="G39" s="18"/>
    </row>
    <row r="40" spans="2:6" ht="12.75">
      <c r="B40" s="36" t="s">
        <v>70</v>
      </c>
      <c r="C40" s="39">
        <v>5866</v>
      </c>
      <c r="D40" s="39">
        <v>10148</v>
      </c>
      <c r="E40" s="45">
        <f>_xlfn.IFERROR(C40/D40-1,"")</f>
        <v>-0.42195506503744584</v>
      </c>
      <c r="F40" s="42">
        <f>C40-D40</f>
        <v>-4282</v>
      </c>
    </row>
    <row r="41" spans="2:7" ht="12.75">
      <c r="B41" s="36" t="s">
        <v>53</v>
      </c>
      <c r="C41" s="39">
        <v>16695</v>
      </c>
      <c r="D41" s="39">
        <v>10164</v>
      </c>
      <c r="E41" s="45">
        <f t="shared" si="2"/>
        <v>0.6425619834710743</v>
      </c>
      <c r="F41" s="42">
        <f t="shared" si="3"/>
        <v>6531</v>
      </c>
      <c r="G41" s="18"/>
    </row>
    <row r="42" spans="2:7" ht="12.75">
      <c r="B42" s="36" t="s">
        <v>78</v>
      </c>
      <c r="C42" s="39">
        <v>12421</v>
      </c>
      <c r="D42" s="39">
        <v>12924</v>
      </c>
      <c r="E42" s="45">
        <f>_xlfn.IFERROR(C42/D42-1,"")</f>
        <v>-0.03891983905911478</v>
      </c>
      <c r="F42" s="42">
        <f>C42-D42</f>
        <v>-503</v>
      </c>
      <c r="G42" s="18"/>
    </row>
    <row r="43" spans="2:6" ht="12.75">
      <c r="B43" s="36" t="s">
        <v>71</v>
      </c>
      <c r="C43" s="39">
        <v>618</v>
      </c>
      <c r="D43" s="39">
        <v>571</v>
      </c>
      <c r="E43" s="45">
        <f t="shared" si="2"/>
        <v>0.08231173380035028</v>
      </c>
      <c r="F43" s="42">
        <f t="shared" si="3"/>
        <v>47</v>
      </c>
    </row>
    <row r="44" spans="2:6" ht="12.75">
      <c r="B44" s="80" t="s">
        <v>72</v>
      </c>
      <c r="C44" s="39">
        <v>102</v>
      </c>
      <c r="D44" s="39">
        <v>103</v>
      </c>
      <c r="E44" s="45">
        <f t="shared" si="2"/>
        <v>-0.009708737864077666</v>
      </c>
      <c r="F44" s="42">
        <f t="shared" si="3"/>
        <v>-1</v>
      </c>
    </row>
    <row r="45" spans="2:6" ht="12.75">
      <c r="B45" s="36" t="s">
        <v>73</v>
      </c>
      <c r="C45" s="39">
        <v>924</v>
      </c>
      <c r="D45" s="39">
        <v>762</v>
      </c>
      <c r="E45" s="45">
        <f t="shared" si="2"/>
        <v>0.21259842519685046</v>
      </c>
      <c r="F45" s="42">
        <f t="shared" si="3"/>
        <v>162</v>
      </c>
    </row>
    <row r="46" spans="2:6" ht="12.75">
      <c r="B46" s="36" t="s">
        <v>74</v>
      </c>
      <c r="C46" s="39">
        <v>1632</v>
      </c>
      <c r="D46" s="39">
        <v>42</v>
      </c>
      <c r="E46" s="45">
        <f t="shared" si="2"/>
        <v>37.857142857142854</v>
      </c>
      <c r="F46" s="42">
        <f t="shared" si="3"/>
        <v>1590</v>
      </c>
    </row>
    <row r="47" spans="2:7" ht="12.75">
      <c r="B47" s="36" t="s">
        <v>76</v>
      </c>
      <c r="C47" s="39">
        <v>2480</v>
      </c>
      <c r="D47" s="39">
        <v>2376</v>
      </c>
      <c r="E47" s="45">
        <f t="shared" si="2"/>
        <v>0.04377104377104368</v>
      </c>
      <c r="F47" s="42">
        <f>C47-D47</f>
        <v>104</v>
      </c>
      <c r="G47" s="18"/>
    </row>
    <row r="48" spans="2:7" ht="13.5" thickBot="1">
      <c r="B48" s="55" t="s">
        <v>79</v>
      </c>
      <c r="C48" s="56">
        <v>40738</v>
      </c>
      <c r="D48" s="56">
        <v>37090</v>
      </c>
      <c r="E48" s="57">
        <f t="shared" si="2"/>
        <v>0.09835535184685895</v>
      </c>
      <c r="F48" s="58">
        <f t="shared" si="3"/>
        <v>3648</v>
      </c>
      <c r="G48" s="18"/>
    </row>
    <row r="49" spans="2:7" ht="12.75">
      <c r="B49" s="61" t="s">
        <v>80</v>
      </c>
      <c r="C49" s="62">
        <v>63825</v>
      </c>
      <c r="D49" s="62">
        <v>57197</v>
      </c>
      <c r="E49" s="63">
        <f t="shared" si="2"/>
        <v>0.11588020350717687</v>
      </c>
      <c r="F49" s="59">
        <f t="shared" si="3"/>
        <v>6628</v>
      </c>
      <c r="G49" s="18"/>
    </row>
    <row r="50" spans="2:7" ht="12.75">
      <c r="B50" s="61" t="s">
        <v>81</v>
      </c>
      <c r="C50" s="62">
        <v>110223</v>
      </c>
      <c r="D50" s="62">
        <v>101576</v>
      </c>
      <c r="E50" s="63">
        <f>_xlfn.IFERROR(C50/D50-1,"")</f>
        <v>0.08512837678191709</v>
      </c>
      <c r="F50" s="59">
        <f>C50-D50</f>
        <v>8647</v>
      </c>
      <c r="G50" s="18"/>
    </row>
    <row r="51" spans="2:7" ht="12.75" customHeight="1">
      <c r="B51" s="30"/>
      <c r="C51" s="83"/>
      <c r="D51" s="2"/>
      <c r="G51" s="18"/>
    </row>
    <row r="52" spans="2:6" s="78" customFormat="1" ht="12.75" customHeight="1">
      <c r="B52" s="1" t="s">
        <v>82</v>
      </c>
      <c r="C52" s="87"/>
      <c r="D52" s="87"/>
      <c r="E52" s="87"/>
      <c r="F52" s="87"/>
    </row>
    <row r="53" spans="2:4" ht="12.75" customHeight="1">
      <c r="B53" s="30"/>
      <c r="C53" s="2"/>
      <c r="D53" s="2"/>
    </row>
    <row r="54" spans="2:4" ht="12.75" customHeight="1">
      <c r="B54" s="30"/>
      <c r="C54" s="2"/>
      <c r="D54" s="2"/>
    </row>
    <row r="55" spans="5:6" ht="12.75" customHeight="1">
      <c r="E55" s="1"/>
      <c r="F55" s="1"/>
    </row>
    <row r="56" spans="5:6" ht="12.75" customHeight="1">
      <c r="E56" s="1"/>
      <c r="F56" s="1"/>
    </row>
    <row r="57" spans="2:31" s="2" customFormat="1" ht="12.7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2:31" s="2" customFormat="1" ht="12.7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1" s="2" customFormat="1" ht="12.7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1" s="2" customFormat="1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1" s="2" customFormat="1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1" s="2" customFormat="1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1" s="2" customFormat="1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1" s="2" customFormat="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31" s="2" customFormat="1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2:31" s="2" customFormat="1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2:31" s="2" customFormat="1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2:31" s="2" customFormat="1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1" s="2" customFormat="1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2:31" s="2" customFormat="1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5:6" ht="12.75">
      <c r="E71" s="1"/>
      <c r="F71" s="1"/>
    </row>
    <row r="72" spans="5:6" ht="12.75">
      <c r="E72" s="1"/>
      <c r="F72" s="1"/>
    </row>
    <row r="73" spans="5:6" ht="12.75">
      <c r="E73" s="1"/>
      <c r="F73" s="1"/>
    </row>
    <row r="74" spans="5:6" ht="12.75">
      <c r="E74" s="1"/>
      <c r="F74" s="1"/>
    </row>
    <row r="75" spans="5:6" ht="12.75">
      <c r="E75" s="1"/>
      <c r="F75" s="1"/>
    </row>
    <row r="76" spans="5:6" ht="12.75">
      <c r="E76" s="1"/>
      <c r="F76" s="1"/>
    </row>
    <row r="77" spans="5:6" ht="12.75">
      <c r="E77" s="1"/>
      <c r="F77" s="1"/>
    </row>
    <row r="78" spans="5:6" ht="12.75">
      <c r="E78" s="1"/>
      <c r="F78" s="1"/>
    </row>
    <row r="79" spans="5:6" ht="12.75" customHeight="1">
      <c r="E79" s="1"/>
      <c r="F79" s="1"/>
    </row>
    <row r="80" spans="5:6" ht="12.75">
      <c r="E80" s="1"/>
      <c r="F80" s="1"/>
    </row>
    <row r="81" spans="5:6" ht="12.75">
      <c r="E81" s="1"/>
      <c r="F81" s="1"/>
    </row>
    <row r="82" spans="5:6" ht="12.75">
      <c r="E82" s="1"/>
      <c r="F82" s="1"/>
    </row>
    <row r="83" spans="5:6" ht="12.75">
      <c r="E83" s="1"/>
      <c r="F83" s="1"/>
    </row>
    <row r="84" spans="5:6" ht="12.75">
      <c r="E84" s="1"/>
      <c r="F84" s="1"/>
    </row>
    <row r="85" spans="5:6" ht="12.75">
      <c r="E85" s="1"/>
      <c r="F85" s="1"/>
    </row>
    <row r="86" spans="5:6" ht="12.75">
      <c r="E86" s="1"/>
      <c r="F86" s="1"/>
    </row>
    <row r="87" spans="5:6" ht="12.75">
      <c r="E87" s="1"/>
      <c r="F87" s="1"/>
    </row>
    <row r="88" spans="5:6" ht="12.75">
      <c r="E88" s="1"/>
      <c r="F88" s="1"/>
    </row>
    <row r="89" spans="5:6" ht="12.75">
      <c r="E89" s="1"/>
      <c r="F89" s="1"/>
    </row>
    <row r="90" spans="5:6" ht="12.75">
      <c r="E90" s="1"/>
      <c r="F90" s="1"/>
    </row>
    <row r="91" spans="5:6" ht="12.75">
      <c r="E91" s="1"/>
      <c r="F91" s="1"/>
    </row>
    <row r="92" spans="5:6" ht="12.75">
      <c r="E92" s="1"/>
      <c r="F92" s="1"/>
    </row>
    <row r="93" spans="5:6" ht="12.75">
      <c r="E93" s="1"/>
      <c r="F93" s="1"/>
    </row>
    <row r="94" spans="5:6" ht="12.75">
      <c r="E94" s="1"/>
      <c r="F94" s="1"/>
    </row>
    <row r="95" spans="5:6" ht="12.75">
      <c r="E95" s="1"/>
      <c r="F95" s="1"/>
    </row>
    <row r="96" spans="5:6" ht="12.75">
      <c r="E96" s="1"/>
      <c r="F96" s="1"/>
    </row>
    <row r="97" spans="5:6" ht="12.75">
      <c r="E97" s="1"/>
      <c r="F97" s="1"/>
    </row>
    <row r="98" spans="5:6" ht="12.75">
      <c r="E98" s="1"/>
      <c r="F98" s="1"/>
    </row>
    <row r="99" spans="5:6" ht="12.75">
      <c r="E99" s="1"/>
      <c r="F99" s="1"/>
    </row>
    <row r="100" spans="5:6" ht="12.75">
      <c r="E100" s="1"/>
      <c r="F100" s="1"/>
    </row>
    <row r="101" spans="5:6" ht="12.75">
      <c r="E101" s="1"/>
      <c r="F101" s="1"/>
    </row>
    <row r="102" spans="5:6" ht="12.75">
      <c r="E102" s="1"/>
      <c r="F102" s="1"/>
    </row>
    <row r="103" spans="5:6" ht="12.75">
      <c r="E103" s="1"/>
      <c r="F103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6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H88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97.7109375" style="1" customWidth="1"/>
    <col min="3" max="6" width="20.7109375" style="1" customWidth="1"/>
    <col min="7" max="7" width="10.7109375" style="1" customWidth="1"/>
    <col min="8" max="16384" width="9.140625" style="1" customWidth="1"/>
  </cols>
  <sheetData>
    <row r="1" spans="2:6" ht="15.75" customHeight="1">
      <c r="B1" s="50"/>
      <c r="C1" s="50"/>
      <c r="D1" s="50"/>
      <c r="E1" s="34"/>
      <c r="F1" s="34"/>
    </row>
    <row r="2" spans="2:5" ht="12.75">
      <c r="B2" s="2"/>
      <c r="C2" s="2"/>
      <c r="D2" s="2"/>
      <c r="E2" s="2"/>
    </row>
    <row r="3" spans="2:6" ht="75.75" customHeight="1">
      <c r="B3" s="60" t="s">
        <v>83</v>
      </c>
      <c r="C3" s="53" t="s">
        <v>16</v>
      </c>
      <c r="D3" s="54" t="s">
        <v>12</v>
      </c>
      <c r="E3" s="54" t="s">
        <v>40</v>
      </c>
      <c r="F3" s="54" t="s">
        <v>41</v>
      </c>
    </row>
    <row r="4" spans="2:6" ht="12" customHeight="1">
      <c r="B4" s="49"/>
      <c r="C4" s="73" t="s">
        <v>42</v>
      </c>
      <c r="D4" s="71" t="s">
        <v>42</v>
      </c>
      <c r="E4" s="71" t="s">
        <v>121</v>
      </c>
      <c r="F4" s="71" t="s">
        <v>42</v>
      </c>
    </row>
    <row r="5" spans="2:6" ht="12" customHeight="1" thickBot="1">
      <c r="B5" s="74"/>
      <c r="C5" s="75"/>
      <c r="D5" s="76"/>
      <c r="E5" s="76"/>
      <c r="F5" s="76"/>
    </row>
    <row r="6" spans="2:6" ht="13.5" thickBot="1">
      <c r="B6" s="61" t="s">
        <v>84</v>
      </c>
      <c r="C6" s="39"/>
      <c r="D6" s="42"/>
      <c r="E6" s="42"/>
      <c r="F6" s="42"/>
    </row>
    <row r="7" spans="2:7" ht="12.75">
      <c r="B7" s="38" t="s">
        <v>39</v>
      </c>
      <c r="C7" s="131">
        <v>4093</v>
      </c>
      <c r="D7" s="108">
        <v>1747</v>
      </c>
      <c r="E7" s="139">
        <f>(C7-D7)/D7</f>
        <v>1.3428734974241556</v>
      </c>
      <c r="F7" s="108">
        <f aca="true" t="shared" si="0" ref="F7:F23">C7-D7</f>
        <v>2346</v>
      </c>
      <c r="G7" s="3"/>
    </row>
    <row r="8" spans="2:7" ht="12.75">
      <c r="B8" s="36" t="s">
        <v>33</v>
      </c>
      <c r="C8" s="39">
        <v>1588</v>
      </c>
      <c r="D8" s="42">
        <v>956</v>
      </c>
      <c r="E8" s="72">
        <f>(C8-D8)/D8</f>
        <v>0.6610878661087866</v>
      </c>
      <c r="F8" s="42">
        <f t="shared" si="0"/>
        <v>632</v>
      </c>
      <c r="G8" s="3"/>
    </row>
    <row r="9" spans="2:7" ht="12.75">
      <c r="B9" s="36" t="s">
        <v>85</v>
      </c>
      <c r="C9" s="39">
        <v>3629</v>
      </c>
      <c r="D9" s="42">
        <v>633</v>
      </c>
      <c r="E9" s="72">
        <f aca="true" t="shared" si="1" ref="E9:E23">(C9-D9)/D9</f>
        <v>4.7330173775671405</v>
      </c>
      <c r="F9" s="42">
        <f t="shared" si="0"/>
        <v>2996</v>
      </c>
      <c r="G9" s="3"/>
    </row>
    <row r="10" spans="2:7" ht="12.75">
      <c r="B10" s="36" t="s">
        <v>86</v>
      </c>
      <c r="C10" s="39">
        <v>92</v>
      </c>
      <c r="D10" s="42">
        <v>-184</v>
      </c>
      <c r="E10" s="72">
        <f t="shared" si="1"/>
        <v>-1.5</v>
      </c>
      <c r="F10" s="42">
        <f t="shared" si="0"/>
        <v>276</v>
      </c>
      <c r="G10" s="3"/>
    </row>
    <row r="11" spans="2:7" ht="12.75">
      <c r="B11" s="36" t="s">
        <v>87</v>
      </c>
      <c r="C11" s="39">
        <v>1245</v>
      </c>
      <c r="D11" s="42">
        <v>-16</v>
      </c>
      <c r="E11" s="72">
        <f t="shared" si="1"/>
        <v>-78.8125</v>
      </c>
      <c r="F11" s="42">
        <f t="shared" si="0"/>
        <v>1261</v>
      </c>
      <c r="G11" s="3"/>
    </row>
    <row r="12" spans="2:7" ht="12.75">
      <c r="B12" s="36" t="s">
        <v>88</v>
      </c>
      <c r="C12" s="39">
        <v>-3383</v>
      </c>
      <c r="D12" s="42">
        <v>-395</v>
      </c>
      <c r="E12" s="72">
        <f t="shared" si="1"/>
        <v>7.564556962025317</v>
      </c>
      <c r="F12" s="42">
        <f t="shared" si="0"/>
        <v>-2988</v>
      </c>
      <c r="G12" s="3"/>
    </row>
    <row r="13" spans="2:7" ht="12.75">
      <c r="B13" s="36" t="s">
        <v>89</v>
      </c>
      <c r="C13" s="39">
        <v>-2400</v>
      </c>
      <c r="D13" s="42">
        <v>987</v>
      </c>
      <c r="E13" s="72">
        <f t="shared" si="1"/>
        <v>-3.43161094224924</v>
      </c>
      <c r="F13" s="42">
        <f t="shared" si="0"/>
        <v>-3387</v>
      </c>
      <c r="G13" s="3"/>
    </row>
    <row r="14" spans="2:7" ht="12.75">
      <c r="B14" s="36" t="s">
        <v>90</v>
      </c>
      <c r="C14" s="39">
        <v>2651</v>
      </c>
      <c r="D14" s="42">
        <v>784.4</v>
      </c>
      <c r="E14" s="72">
        <f t="shared" si="1"/>
        <v>2.379653238143804</v>
      </c>
      <c r="F14" s="42">
        <f t="shared" si="0"/>
        <v>1866.6</v>
      </c>
      <c r="G14" s="3"/>
    </row>
    <row r="15" spans="2:7" ht="12.75">
      <c r="B15" s="36" t="s">
        <v>91</v>
      </c>
      <c r="C15" s="39">
        <v>-5448</v>
      </c>
      <c r="D15" s="42">
        <v>-450.2</v>
      </c>
      <c r="E15" s="72">
        <f t="shared" si="1"/>
        <v>11.101288316303865</v>
      </c>
      <c r="F15" s="42">
        <f t="shared" si="0"/>
        <v>-4997.8</v>
      </c>
      <c r="G15" s="3"/>
    </row>
    <row r="16" spans="2:7" ht="12.75">
      <c r="B16" s="36" t="s">
        <v>92</v>
      </c>
      <c r="C16" s="39">
        <v>-748</v>
      </c>
      <c r="D16" s="42">
        <v>-616.5</v>
      </c>
      <c r="E16" s="72">
        <f t="shared" si="1"/>
        <v>0.21330089213300893</v>
      </c>
      <c r="F16" s="42">
        <f t="shared" si="0"/>
        <v>-131.5</v>
      </c>
      <c r="G16" s="3"/>
    </row>
    <row r="17" spans="2:7" ht="12.75">
      <c r="B17" s="36" t="s">
        <v>93</v>
      </c>
      <c r="C17" s="39">
        <v>-773</v>
      </c>
      <c r="D17" s="42">
        <v>749.7</v>
      </c>
      <c r="E17" s="72">
        <f t="shared" si="1"/>
        <v>-2.031079098305989</v>
      </c>
      <c r="F17" s="42">
        <f t="shared" si="0"/>
        <v>-1522.7</v>
      </c>
      <c r="G17" s="3"/>
    </row>
    <row r="18" spans="2:7" ht="12.75">
      <c r="B18" s="36" t="s">
        <v>94</v>
      </c>
      <c r="C18" s="39">
        <v>48</v>
      </c>
      <c r="D18" s="42">
        <v>27.5</v>
      </c>
      <c r="E18" s="72">
        <f t="shared" si="1"/>
        <v>0.7454545454545455</v>
      </c>
      <c r="F18" s="42">
        <f t="shared" si="0"/>
        <v>20.5</v>
      </c>
      <c r="G18" s="3"/>
    </row>
    <row r="19" spans="2:7" ht="12.75">
      <c r="B19" s="80" t="s">
        <v>95</v>
      </c>
      <c r="C19" s="39">
        <v>-120</v>
      </c>
      <c r="D19" s="42">
        <v>39.7</v>
      </c>
      <c r="E19" s="72">
        <f t="shared" si="1"/>
        <v>-4.0226700251889165</v>
      </c>
      <c r="F19" s="42">
        <f t="shared" si="0"/>
        <v>-159.7</v>
      </c>
      <c r="G19" s="3"/>
    </row>
    <row r="20" spans="2:7" ht="12.75">
      <c r="B20" s="36" t="s">
        <v>96</v>
      </c>
      <c r="C20" s="39">
        <v>287</v>
      </c>
      <c r="D20" s="42">
        <v>167</v>
      </c>
      <c r="E20" s="72">
        <f t="shared" si="1"/>
        <v>0.718562874251497</v>
      </c>
      <c r="F20" s="42">
        <f t="shared" si="0"/>
        <v>120</v>
      </c>
      <c r="G20" s="3"/>
    </row>
    <row r="21" spans="2:7" ht="12.75">
      <c r="B21" s="36" t="s">
        <v>97</v>
      </c>
      <c r="C21" s="39">
        <v>1584</v>
      </c>
      <c r="D21" s="42">
        <v>-7.8</v>
      </c>
      <c r="E21" s="72">
        <f t="shared" si="1"/>
        <v>-204.07692307692307</v>
      </c>
      <c r="F21" s="42">
        <f t="shared" si="0"/>
        <v>1591.8</v>
      </c>
      <c r="G21" s="3"/>
    </row>
    <row r="22" spans="2:7" ht="12.75">
      <c r="B22" s="36" t="s">
        <v>98</v>
      </c>
      <c r="C22" s="39">
        <v>119</v>
      </c>
      <c r="D22" s="42">
        <v>292.7</v>
      </c>
      <c r="E22" s="72">
        <f t="shared" si="1"/>
        <v>-0.5934403826443457</v>
      </c>
      <c r="F22" s="42">
        <f t="shared" si="0"/>
        <v>-173.7</v>
      </c>
      <c r="G22" s="3"/>
    </row>
    <row r="23" spans="2:7" ht="12.75">
      <c r="B23" s="61" t="s">
        <v>99</v>
      </c>
      <c r="C23" s="132">
        <v>4864</v>
      </c>
      <c r="D23" s="59">
        <v>3728</v>
      </c>
      <c r="E23" s="72">
        <f t="shared" si="1"/>
        <v>0.30472103004291845</v>
      </c>
      <c r="F23" s="42">
        <f t="shared" si="0"/>
        <v>1136</v>
      </c>
      <c r="G23" s="3"/>
    </row>
    <row r="24" spans="2:7" ht="15">
      <c r="B24" s="29"/>
      <c r="C24" s="39"/>
      <c r="D24" s="42"/>
      <c r="E24" s="42"/>
      <c r="F24" s="42"/>
      <c r="G24" s="3"/>
    </row>
    <row r="25" spans="2:7" ht="13.5" thickBot="1">
      <c r="B25" s="55" t="s">
        <v>100</v>
      </c>
      <c r="C25" s="133"/>
      <c r="D25" s="109"/>
      <c r="E25" s="109"/>
      <c r="F25" s="109"/>
      <c r="G25" s="3"/>
    </row>
    <row r="26" spans="2:7" ht="12.75">
      <c r="B26" s="36" t="s">
        <v>101</v>
      </c>
      <c r="C26" s="39">
        <v>-108</v>
      </c>
      <c r="D26" s="108">
        <v>-151</v>
      </c>
      <c r="E26" s="139">
        <f>(C26-D26)/D26</f>
        <v>-0.2847682119205298</v>
      </c>
      <c r="F26" s="108">
        <f aca="true" t="shared" si="2" ref="F26:F34">C26-D26</f>
        <v>43</v>
      </c>
      <c r="G26" s="3"/>
    </row>
    <row r="27" spans="2:7" ht="12.75">
      <c r="B27" s="36" t="s">
        <v>102</v>
      </c>
      <c r="C27" s="39">
        <v>-1371</v>
      </c>
      <c r="D27" s="42">
        <v>-1411</v>
      </c>
      <c r="E27" s="72">
        <f>(C27-D27)/D27</f>
        <v>-0.028348688873139617</v>
      </c>
      <c r="F27" s="42">
        <f t="shared" si="2"/>
        <v>40</v>
      </c>
      <c r="G27" s="3"/>
    </row>
    <row r="28" spans="2:7" ht="12.75">
      <c r="B28" s="80" t="s">
        <v>103</v>
      </c>
      <c r="C28" s="39">
        <v>63</v>
      </c>
      <c r="D28" s="42">
        <v>8</v>
      </c>
      <c r="E28" s="72">
        <f aca="true" t="shared" si="3" ref="E28:E33">(C28-D28)/D28</f>
        <v>6.875</v>
      </c>
      <c r="F28" s="42">
        <f t="shared" si="2"/>
        <v>55</v>
      </c>
      <c r="G28" s="3"/>
    </row>
    <row r="29" spans="2:7" ht="12.75">
      <c r="B29" s="80" t="s">
        <v>104</v>
      </c>
      <c r="C29" s="39">
        <v>-20</v>
      </c>
      <c r="D29" s="42">
        <v>-7</v>
      </c>
      <c r="E29" s="72">
        <f t="shared" si="3"/>
        <v>1.8571428571428572</v>
      </c>
      <c r="F29" s="42">
        <f t="shared" si="2"/>
        <v>-13</v>
      </c>
      <c r="G29" s="3"/>
    </row>
    <row r="30" spans="2:7" ht="12.75">
      <c r="B30" s="36" t="s">
        <v>105</v>
      </c>
      <c r="C30" s="39">
        <v>-35</v>
      </c>
      <c r="D30" s="42">
        <v>0</v>
      </c>
      <c r="E30" s="72" t="e">
        <f t="shared" si="3"/>
        <v>#DIV/0!</v>
      </c>
      <c r="F30" s="42">
        <f t="shared" si="2"/>
        <v>-35</v>
      </c>
      <c r="G30" s="3"/>
    </row>
    <row r="31" spans="2:7" ht="12.75">
      <c r="B31" s="36" t="s">
        <v>106</v>
      </c>
      <c r="C31" s="39">
        <v>30</v>
      </c>
      <c r="D31" s="42">
        <v>0</v>
      </c>
      <c r="E31" s="72" t="e">
        <f t="shared" si="3"/>
        <v>#DIV/0!</v>
      </c>
      <c r="F31" s="42">
        <f t="shared" si="2"/>
        <v>30</v>
      </c>
      <c r="G31" s="3"/>
    </row>
    <row r="32" spans="2:7" ht="12.75">
      <c r="B32" s="80" t="s">
        <v>107</v>
      </c>
      <c r="C32" s="39">
        <v>0</v>
      </c>
      <c r="D32" s="42">
        <v>0</v>
      </c>
      <c r="E32" s="72" t="e">
        <f t="shared" si="3"/>
        <v>#DIV/0!</v>
      </c>
      <c r="F32" s="42">
        <f t="shared" si="2"/>
        <v>0</v>
      </c>
      <c r="G32" s="3"/>
    </row>
    <row r="33" spans="2:6" ht="12.75">
      <c r="B33" s="80" t="s">
        <v>108</v>
      </c>
      <c r="C33" s="39">
        <v>1</v>
      </c>
      <c r="D33" s="42">
        <v>-19</v>
      </c>
      <c r="E33" s="72">
        <f t="shared" si="3"/>
        <v>-1.0526315789473684</v>
      </c>
      <c r="F33" s="42">
        <f t="shared" si="2"/>
        <v>20</v>
      </c>
    </row>
    <row r="34" spans="2:6" ht="12.75">
      <c r="B34" s="61" t="s">
        <v>109</v>
      </c>
      <c r="C34" s="132">
        <v>-1440</v>
      </c>
      <c r="D34" s="59">
        <v>-1580</v>
      </c>
      <c r="E34" s="130">
        <f>(C34-D34)/D34</f>
        <v>-0.08860759493670886</v>
      </c>
      <c r="F34" s="130">
        <f t="shared" si="2"/>
        <v>140</v>
      </c>
    </row>
    <row r="35" spans="2:6" ht="15">
      <c r="B35" s="29"/>
      <c r="C35" s="39"/>
      <c r="D35" s="78"/>
      <c r="E35" s="42"/>
      <c r="F35" s="42"/>
    </row>
    <row r="36" spans="2:6" ht="13.5" thickBot="1">
      <c r="B36" s="55" t="s">
        <v>110</v>
      </c>
      <c r="C36" s="133"/>
      <c r="D36" s="109"/>
      <c r="E36" s="109"/>
      <c r="F36" s="109"/>
    </row>
    <row r="37" spans="2:6" ht="12.75">
      <c r="B37" s="36" t="s">
        <v>111</v>
      </c>
      <c r="C37" s="39">
        <v>0</v>
      </c>
      <c r="D37" s="42">
        <v>6</v>
      </c>
      <c r="E37" s="42">
        <f>(C37-D37)/D37</f>
        <v>-1</v>
      </c>
      <c r="F37" s="42">
        <f>C37-D37</f>
        <v>-6</v>
      </c>
    </row>
    <row r="38" spans="2:6" ht="12.75">
      <c r="B38" s="36" t="s">
        <v>112</v>
      </c>
      <c r="C38" s="39">
        <v>-5660</v>
      </c>
      <c r="D38" s="42">
        <v>-566</v>
      </c>
      <c r="E38" s="42">
        <f>(C38-D38)/D38</f>
        <v>9</v>
      </c>
      <c r="F38" s="42">
        <f>C38-D38</f>
        <v>-5094</v>
      </c>
    </row>
    <row r="39" spans="2:6" ht="12.75">
      <c r="B39" s="36" t="s">
        <v>108</v>
      </c>
      <c r="C39" s="39">
        <v>-1</v>
      </c>
      <c r="D39" s="42">
        <v>10</v>
      </c>
      <c r="E39" s="42">
        <f>(C39-D39)/D39</f>
        <v>-1.1</v>
      </c>
      <c r="F39" s="42">
        <f>C39-D39</f>
        <v>-11</v>
      </c>
    </row>
    <row r="40" spans="2:8" ht="12.75">
      <c r="B40" s="61" t="s">
        <v>113</v>
      </c>
      <c r="C40" s="132">
        <v>-5661</v>
      </c>
      <c r="D40" s="59">
        <v>-550</v>
      </c>
      <c r="E40" s="59">
        <f>(C40-D40)/D40</f>
        <v>9.292727272727273</v>
      </c>
      <c r="F40" s="59">
        <f>C40-D40</f>
        <v>-5111</v>
      </c>
      <c r="H40" s="59"/>
    </row>
    <row r="41" spans="2:6" ht="15">
      <c r="B41" s="29"/>
      <c r="C41" s="39"/>
      <c r="D41" s="42"/>
      <c r="E41" s="42"/>
      <c r="F41" s="42"/>
    </row>
    <row r="42" spans="2:6" ht="13.5" thickBot="1">
      <c r="B42" s="55" t="s">
        <v>114</v>
      </c>
      <c r="C42" s="56">
        <v>-2237</v>
      </c>
      <c r="D42" s="58">
        <v>1598</v>
      </c>
      <c r="E42" s="58">
        <f aca="true" t="shared" si="4" ref="E42:E48">(C42-D42)/D42</f>
        <v>-2.3998748435544432</v>
      </c>
      <c r="F42" s="58">
        <f aca="true" t="shared" si="5" ref="F42:F48">C42-D42</f>
        <v>-3835</v>
      </c>
    </row>
    <row r="43" spans="2:6" ht="12.75">
      <c r="B43" s="36" t="s">
        <v>115</v>
      </c>
      <c r="C43" s="39">
        <v>11410</v>
      </c>
      <c r="D43" s="42">
        <v>7098</v>
      </c>
      <c r="E43" s="42">
        <f t="shared" si="4"/>
        <v>0.6074950690335306</v>
      </c>
      <c r="F43" s="42">
        <f t="shared" si="5"/>
        <v>4312</v>
      </c>
    </row>
    <row r="44" spans="2:6" ht="12.75">
      <c r="B44" s="36" t="s">
        <v>116</v>
      </c>
      <c r="C44" s="39">
        <v>-164</v>
      </c>
      <c r="D44" s="42">
        <v>334</v>
      </c>
      <c r="E44" s="44">
        <f t="shared" si="4"/>
        <v>-1.4910179640718564</v>
      </c>
      <c r="F44" s="44">
        <f t="shared" si="5"/>
        <v>-498</v>
      </c>
    </row>
    <row r="45" spans="2:6" ht="12.75">
      <c r="B45" s="80" t="s">
        <v>117</v>
      </c>
      <c r="C45" s="39">
        <v>-2</v>
      </c>
      <c r="D45" s="42">
        <v>-2</v>
      </c>
      <c r="E45" s="44">
        <f t="shared" si="4"/>
        <v>0</v>
      </c>
      <c r="F45" s="44">
        <f t="shared" si="5"/>
        <v>0</v>
      </c>
    </row>
    <row r="46" spans="2:6" ht="12.75">
      <c r="B46" s="80" t="s">
        <v>118</v>
      </c>
      <c r="C46" s="39">
        <v>1</v>
      </c>
      <c r="D46" s="42">
        <v>0</v>
      </c>
      <c r="E46" s="44"/>
      <c r="F46" s="44">
        <f t="shared" si="5"/>
        <v>1</v>
      </c>
    </row>
    <row r="47" spans="2:6" ht="12.75">
      <c r="B47" s="61" t="s">
        <v>119</v>
      </c>
      <c r="C47" s="132">
        <v>9008</v>
      </c>
      <c r="D47" s="59">
        <v>9028</v>
      </c>
      <c r="E47" s="59">
        <f t="shared" si="4"/>
        <v>-0.002215330084182543</v>
      </c>
      <c r="F47" s="59">
        <f t="shared" si="5"/>
        <v>-20</v>
      </c>
    </row>
    <row r="48" spans="2:6" ht="15.75" customHeight="1">
      <c r="B48" s="80" t="s">
        <v>120</v>
      </c>
      <c r="C48" s="132">
        <v>3889</v>
      </c>
      <c r="D48" s="59">
        <v>1348</v>
      </c>
      <c r="E48" s="59">
        <f t="shared" si="4"/>
        <v>1.8850148367952522</v>
      </c>
      <c r="F48" s="59">
        <f t="shared" si="5"/>
        <v>2541</v>
      </c>
    </row>
    <row r="49" spans="2:6" ht="12.75">
      <c r="B49" s="107"/>
      <c r="C49" s="87"/>
      <c r="D49" s="87"/>
      <c r="E49" s="87"/>
      <c r="F49" s="87"/>
    </row>
    <row r="50" spans="2:4" ht="31.5" customHeight="1">
      <c r="B50" s="107"/>
      <c r="C50" s="3"/>
      <c r="D50" s="3"/>
    </row>
    <row r="51" spans="2:4" ht="15.75" customHeight="1">
      <c r="B51" s="2"/>
      <c r="C51" s="3"/>
      <c r="D51" s="3"/>
    </row>
    <row r="52" spans="2:4" ht="15.75" customHeight="1">
      <c r="B52" s="2"/>
      <c r="C52" s="3"/>
      <c r="D52" s="3"/>
    </row>
    <row r="53" spans="2:4" ht="12.75" customHeight="1">
      <c r="B53" s="2"/>
      <c r="C53" s="3"/>
      <c r="D53" s="3"/>
    </row>
    <row r="54" spans="2:4" ht="12.75" customHeight="1">
      <c r="B54" s="2"/>
      <c r="C54" s="3"/>
      <c r="D54" s="3"/>
    </row>
    <row r="55" spans="2:4" ht="12.75" customHeight="1">
      <c r="B55" s="2"/>
      <c r="C55" s="3"/>
      <c r="D55" s="3"/>
    </row>
    <row r="56" spans="2:4" ht="12.75" customHeight="1">
      <c r="B56" s="2"/>
      <c r="C56" s="3"/>
      <c r="D56" s="3"/>
    </row>
    <row r="57" spans="2:3" ht="12.75" customHeight="1">
      <c r="B57" s="2"/>
      <c r="C57" s="3"/>
    </row>
    <row r="58" spans="2:3" ht="12.75" customHeight="1">
      <c r="B58" s="2"/>
      <c r="C58" s="3"/>
    </row>
    <row r="59" spans="3:6" s="2" customFormat="1" ht="14.25" customHeight="1">
      <c r="C59" s="3"/>
      <c r="D59" s="3"/>
      <c r="E59" s="1"/>
      <c r="F59" s="1"/>
    </row>
    <row r="60" spans="3:6" s="2" customFormat="1" ht="12.75" customHeight="1">
      <c r="C60" s="3"/>
      <c r="D60" s="3"/>
      <c r="E60" s="1"/>
      <c r="F60" s="1"/>
    </row>
    <row r="61" spans="3:6" s="2" customFormat="1" ht="12.75">
      <c r="C61" s="3"/>
      <c r="D61" s="3"/>
      <c r="E61" s="1"/>
      <c r="F61" s="1"/>
    </row>
    <row r="62" spans="3:6" s="2" customFormat="1" ht="12.75" customHeight="1">
      <c r="C62" s="3"/>
      <c r="D62" s="3"/>
      <c r="E62" s="1"/>
      <c r="F62" s="1"/>
    </row>
    <row r="63" spans="3:6" s="2" customFormat="1" ht="12.75">
      <c r="C63" s="3"/>
      <c r="D63" s="3"/>
      <c r="E63" s="1"/>
      <c r="F63" s="1"/>
    </row>
    <row r="64" spans="3:6" s="2" customFormat="1" ht="12.75" customHeight="1">
      <c r="C64" s="3"/>
      <c r="D64" s="3"/>
      <c r="E64" s="1"/>
      <c r="F64" s="1"/>
    </row>
    <row r="65" spans="3:6" s="2" customFormat="1" ht="12.75">
      <c r="C65" s="3"/>
      <c r="D65" s="3"/>
      <c r="E65" s="1"/>
      <c r="F65" s="1"/>
    </row>
    <row r="66" spans="3:6" s="2" customFormat="1" ht="12.75">
      <c r="C66" s="3"/>
      <c r="D66" s="3"/>
      <c r="E66" s="1"/>
      <c r="F66" s="1"/>
    </row>
    <row r="67" spans="2:4" ht="12.75">
      <c r="B67" s="2"/>
      <c r="C67" s="3"/>
      <c r="D67" s="3"/>
    </row>
    <row r="68" spans="2:4" ht="12.75">
      <c r="B68" s="2"/>
      <c r="C68" s="3"/>
      <c r="D68" s="3"/>
    </row>
    <row r="69" spans="2:4" ht="12.75">
      <c r="B69" s="2"/>
      <c r="C69" s="3"/>
      <c r="D69" s="3"/>
    </row>
    <row r="70" spans="2:4" ht="12.75">
      <c r="B70" s="2"/>
      <c r="C70" s="3"/>
      <c r="D70" s="3"/>
    </row>
    <row r="71" spans="2:4" ht="12.75">
      <c r="B71" s="2"/>
      <c r="C71" s="3"/>
      <c r="D71" s="3"/>
    </row>
    <row r="72" spans="2:4" ht="12.75">
      <c r="B72" s="2"/>
      <c r="C72" s="3"/>
      <c r="D72" s="3"/>
    </row>
    <row r="73" spans="2:4" ht="12.75">
      <c r="B73" s="2"/>
      <c r="C73" s="3"/>
      <c r="D73" s="3"/>
    </row>
    <row r="74" spans="2:4" ht="12.75" customHeight="1">
      <c r="B74" s="2"/>
      <c r="C74" s="3"/>
      <c r="D74" s="3"/>
    </row>
    <row r="75" spans="2:4" ht="12.75" customHeight="1">
      <c r="B75" s="2"/>
      <c r="C75" s="3"/>
      <c r="D75" s="3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spans="3:4" ht="12.75">
      <c r="C82" s="2"/>
      <c r="D82" s="2"/>
    </row>
    <row r="83" spans="3:4" ht="12.75">
      <c r="C83" s="2"/>
      <c r="D83" s="2"/>
    </row>
    <row r="84" spans="3:4" ht="12.75">
      <c r="C84" s="2"/>
      <c r="D84" s="2"/>
    </row>
    <row r="85" spans="3:4" ht="12.75">
      <c r="C85" s="2"/>
      <c r="D85" s="2"/>
    </row>
    <row r="86" spans="3:4" ht="12.75">
      <c r="C86" s="2"/>
      <c r="D86" s="2"/>
    </row>
    <row r="87" spans="3:4" ht="12.75">
      <c r="C87" s="2"/>
      <c r="D87" s="2"/>
    </row>
    <row r="88" spans="3:4" ht="12.75">
      <c r="C88" s="2"/>
      <c r="D88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36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6" width="20.7109375" style="1" customWidth="1"/>
    <col min="7" max="16384" width="9.140625" style="1" customWidth="1"/>
  </cols>
  <sheetData>
    <row r="1" spans="2:6" ht="15.75" customHeight="1">
      <c r="B1" s="50"/>
      <c r="C1" s="50"/>
      <c r="D1" s="50"/>
      <c r="E1" s="34"/>
      <c r="F1" s="34"/>
    </row>
    <row r="2" spans="2:6" ht="12.75">
      <c r="B2" s="2"/>
      <c r="C2" s="2"/>
      <c r="D2" s="23"/>
      <c r="E2" s="40"/>
      <c r="F2" s="40"/>
    </row>
    <row r="3" spans="2:6" ht="75.75" customHeight="1">
      <c r="B3" s="60" t="s">
        <v>122</v>
      </c>
      <c r="C3" s="53" t="s">
        <v>16</v>
      </c>
      <c r="D3" s="77" t="s">
        <v>12</v>
      </c>
      <c r="E3" s="54" t="s">
        <v>40</v>
      </c>
      <c r="F3" s="54" t="s">
        <v>41</v>
      </c>
    </row>
    <row r="4" spans="2:6" ht="12" customHeight="1">
      <c r="B4" s="49"/>
      <c r="C4" s="73" t="s">
        <v>42</v>
      </c>
      <c r="D4" s="71" t="s">
        <v>42</v>
      </c>
      <c r="E4" s="71" t="s">
        <v>121</v>
      </c>
      <c r="F4" s="71" t="s">
        <v>42</v>
      </c>
    </row>
    <row r="5" spans="2:6" ht="12" customHeight="1" thickBot="1">
      <c r="B5" s="74"/>
      <c r="C5" s="75"/>
      <c r="D5" s="76"/>
      <c r="E5" s="76"/>
      <c r="F5" s="76"/>
    </row>
    <row r="6" spans="2:6" ht="12.75">
      <c r="B6" s="61" t="s">
        <v>126</v>
      </c>
      <c r="C6" s="62">
        <v>41253</v>
      </c>
      <c r="D6" s="59">
        <v>10780</v>
      </c>
      <c r="E6" s="89">
        <f aca="true" t="shared" si="0" ref="E6:E16">_xlfn.IFERROR(C6/D6-1,"")</f>
        <v>2.826808905380334</v>
      </c>
      <c r="F6" s="59">
        <f aca="true" t="shared" si="1" ref="F6:F16">C6-D6</f>
        <v>30473</v>
      </c>
    </row>
    <row r="7" spans="2:6" ht="12.75">
      <c r="B7" s="36" t="s">
        <v>123</v>
      </c>
      <c r="C7" s="39">
        <v>39651</v>
      </c>
      <c r="D7" s="42">
        <v>10204</v>
      </c>
      <c r="E7" s="72">
        <f t="shared" si="0"/>
        <v>2.885829086632693</v>
      </c>
      <c r="F7" s="42">
        <f t="shared" si="1"/>
        <v>29447</v>
      </c>
    </row>
    <row r="8" spans="2:10" ht="12.75">
      <c r="B8" s="36" t="s">
        <v>124</v>
      </c>
      <c r="C8" s="39">
        <v>1359</v>
      </c>
      <c r="D8" s="42">
        <v>512</v>
      </c>
      <c r="E8" s="72">
        <f t="shared" si="0"/>
        <v>1.654296875</v>
      </c>
      <c r="F8" s="42">
        <f t="shared" si="1"/>
        <v>847</v>
      </c>
      <c r="J8" s="3"/>
    </row>
    <row r="9" spans="2:10" ht="12.75">
      <c r="B9" s="36" t="s">
        <v>0</v>
      </c>
      <c r="C9" s="39">
        <v>207</v>
      </c>
      <c r="D9" s="42">
        <v>48</v>
      </c>
      <c r="E9" s="72">
        <f t="shared" si="0"/>
        <v>3.3125</v>
      </c>
      <c r="F9" s="42">
        <f t="shared" si="1"/>
        <v>159</v>
      </c>
      <c r="J9" s="3"/>
    </row>
    <row r="10" spans="2:10" ht="13.5" thickBot="1">
      <c r="B10" s="36" t="s">
        <v>125</v>
      </c>
      <c r="C10" s="39">
        <v>36</v>
      </c>
      <c r="D10" s="42">
        <v>16</v>
      </c>
      <c r="E10" s="72">
        <f t="shared" si="0"/>
        <v>1.25</v>
      </c>
      <c r="F10" s="42">
        <f t="shared" si="1"/>
        <v>20</v>
      </c>
      <c r="J10" s="3"/>
    </row>
    <row r="11" spans="2:10" ht="12.75">
      <c r="B11" s="64" t="s">
        <v>139</v>
      </c>
      <c r="C11" s="115">
        <v>5946</v>
      </c>
      <c r="D11" s="65">
        <v>3942</v>
      </c>
      <c r="E11" s="118">
        <f t="shared" si="0"/>
        <v>0.5083713850837139</v>
      </c>
      <c r="F11" s="65">
        <f t="shared" si="1"/>
        <v>2004</v>
      </c>
      <c r="I11" s="3"/>
      <c r="J11" s="3"/>
    </row>
    <row r="12" spans="2:10" ht="12.75">
      <c r="B12" s="80" t="s">
        <v>127</v>
      </c>
      <c r="C12" s="39">
        <v>1687</v>
      </c>
      <c r="D12" s="42">
        <v>1617</v>
      </c>
      <c r="E12" s="72">
        <f t="shared" si="0"/>
        <v>0.04329004329004338</v>
      </c>
      <c r="F12" s="42">
        <f t="shared" si="1"/>
        <v>70</v>
      </c>
      <c r="I12" s="3"/>
      <c r="J12" s="3"/>
    </row>
    <row r="13" spans="2:10" ht="12.75">
      <c r="B13" s="36" t="s">
        <v>128</v>
      </c>
      <c r="C13" s="39">
        <v>948</v>
      </c>
      <c r="D13" s="42">
        <v>373</v>
      </c>
      <c r="E13" s="72">
        <f t="shared" si="0"/>
        <v>1.5415549597855227</v>
      </c>
      <c r="F13" s="42">
        <f t="shared" si="1"/>
        <v>575</v>
      </c>
      <c r="I13" s="3"/>
      <c r="J13" s="3"/>
    </row>
    <row r="14" spans="2:10" ht="12.75">
      <c r="B14" s="36" t="s">
        <v>129</v>
      </c>
      <c r="C14" s="39">
        <v>78</v>
      </c>
      <c r="D14" s="42">
        <v>39</v>
      </c>
      <c r="E14" s="72">
        <f t="shared" si="0"/>
        <v>1</v>
      </c>
      <c r="F14" s="42">
        <f t="shared" si="1"/>
        <v>39</v>
      </c>
      <c r="I14" s="3"/>
      <c r="J14" s="3"/>
    </row>
    <row r="15" spans="2:10" ht="12.75">
      <c r="B15" s="36" t="s">
        <v>130</v>
      </c>
      <c r="C15" s="39">
        <v>818</v>
      </c>
      <c r="D15" s="42">
        <v>650</v>
      </c>
      <c r="E15" s="72">
        <f t="shared" si="0"/>
        <v>0.2584615384615385</v>
      </c>
      <c r="F15" s="42">
        <f t="shared" si="1"/>
        <v>168</v>
      </c>
      <c r="I15" s="3"/>
      <c r="J15" s="3"/>
    </row>
    <row r="16" spans="2:10" ht="12.75">
      <c r="B16" s="36" t="s">
        <v>131</v>
      </c>
      <c r="C16" s="39">
        <v>1787</v>
      </c>
      <c r="D16" s="42">
        <v>859</v>
      </c>
      <c r="E16" s="72">
        <f t="shared" si="0"/>
        <v>1.080325960419092</v>
      </c>
      <c r="F16" s="42">
        <f t="shared" si="1"/>
        <v>928</v>
      </c>
      <c r="I16" s="3"/>
      <c r="J16" s="3"/>
    </row>
    <row r="17" spans="2:10" ht="12.75">
      <c r="B17" s="36" t="s">
        <v>132</v>
      </c>
      <c r="C17" s="39">
        <v>0</v>
      </c>
      <c r="D17" s="42">
        <v>0</v>
      </c>
      <c r="E17" s="72"/>
      <c r="F17" s="42"/>
      <c r="I17" s="3"/>
      <c r="J17" s="3"/>
    </row>
    <row r="18" spans="2:10" ht="12.75">
      <c r="B18" s="36" t="s">
        <v>133</v>
      </c>
      <c r="C18" s="39">
        <v>54</v>
      </c>
      <c r="D18" s="42">
        <v>14</v>
      </c>
      <c r="E18" s="72">
        <f aca="true" t="shared" si="2" ref="E18:E23">_xlfn.IFERROR(C18/D18-1,"")</f>
        <v>2.857142857142857</v>
      </c>
      <c r="F18" s="42">
        <f aca="true" t="shared" si="3" ref="F18:F23">C18-D18</f>
        <v>40</v>
      </c>
      <c r="I18" s="3"/>
      <c r="J18" s="3"/>
    </row>
    <row r="19" spans="2:10" ht="12.75">
      <c r="B19" s="36" t="s">
        <v>134</v>
      </c>
      <c r="C19" s="39">
        <v>76</v>
      </c>
      <c r="D19" s="42">
        <v>52</v>
      </c>
      <c r="E19" s="72">
        <f t="shared" si="2"/>
        <v>0.46153846153846145</v>
      </c>
      <c r="F19" s="42">
        <f t="shared" si="3"/>
        <v>24</v>
      </c>
      <c r="I19" s="3"/>
      <c r="J19" s="3"/>
    </row>
    <row r="20" spans="2:10" ht="12.75">
      <c r="B20" s="36" t="s">
        <v>135</v>
      </c>
      <c r="C20" s="39">
        <v>8</v>
      </c>
      <c r="D20" s="42">
        <v>8</v>
      </c>
      <c r="E20" s="72">
        <f t="shared" si="2"/>
        <v>0</v>
      </c>
      <c r="F20" s="42">
        <f t="shared" si="3"/>
        <v>0</v>
      </c>
      <c r="H20" s="3"/>
      <c r="I20" s="3"/>
      <c r="J20" s="3"/>
    </row>
    <row r="21" spans="2:10" ht="12.75">
      <c r="B21" s="36" t="s">
        <v>136</v>
      </c>
      <c r="C21" s="39">
        <v>56</v>
      </c>
      <c r="D21" s="42">
        <v>50</v>
      </c>
      <c r="E21" s="72">
        <f t="shared" si="2"/>
        <v>0.1200000000000001</v>
      </c>
      <c r="F21" s="42">
        <f t="shared" si="3"/>
        <v>6</v>
      </c>
      <c r="J21" s="3"/>
    </row>
    <row r="22" spans="2:6" ht="12.75">
      <c r="B22" s="36" t="s">
        <v>137</v>
      </c>
      <c r="C22" s="39">
        <v>238</v>
      </c>
      <c r="D22" s="42">
        <v>138</v>
      </c>
      <c r="E22" s="72">
        <f t="shared" si="2"/>
        <v>0.7246376811594204</v>
      </c>
      <c r="F22" s="42">
        <f t="shared" si="3"/>
        <v>100</v>
      </c>
    </row>
    <row r="23" spans="2:6" ht="13.5" thickBot="1">
      <c r="B23" s="36" t="s">
        <v>138</v>
      </c>
      <c r="C23" s="39">
        <v>196</v>
      </c>
      <c r="D23" s="42">
        <v>142</v>
      </c>
      <c r="E23" s="72">
        <f t="shared" si="2"/>
        <v>0.380281690140845</v>
      </c>
      <c r="F23" s="42">
        <f t="shared" si="3"/>
        <v>54</v>
      </c>
    </row>
    <row r="24" spans="2:6" ht="12.75">
      <c r="B24" s="64" t="s">
        <v>142</v>
      </c>
      <c r="C24" s="115">
        <v>200</v>
      </c>
      <c r="D24" s="65">
        <v>-169</v>
      </c>
      <c r="E24" s="118">
        <f aca="true" t="shared" si="4" ref="E24:E29">_xlfn.IFERROR(C24/D24-1,"")</f>
        <v>-2.1834319526627217</v>
      </c>
      <c r="F24" s="65">
        <f aca="true" t="shared" si="5" ref="F24:F29">C24-D24</f>
        <v>369</v>
      </c>
    </row>
    <row r="25" spans="2:6" ht="12.75">
      <c r="B25" s="36" t="s">
        <v>123</v>
      </c>
      <c r="C25" s="39">
        <v>1009</v>
      </c>
      <c r="D25" s="42">
        <v>0</v>
      </c>
      <c r="E25" s="72">
        <f t="shared" si="4"/>
      </c>
      <c r="F25" s="42">
        <f t="shared" si="5"/>
        <v>1009</v>
      </c>
    </row>
    <row r="26" spans="2:6" ht="12.75">
      <c r="B26" s="36" t="s">
        <v>124</v>
      </c>
      <c r="C26" s="39">
        <v>51</v>
      </c>
      <c r="D26" s="42">
        <v>0</v>
      </c>
      <c r="E26" s="72">
        <f t="shared" si="4"/>
      </c>
      <c r="F26" s="42">
        <f t="shared" si="5"/>
        <v>51</v>
      </c>
    </row>
    <row r="27" spans="2:6" ht="12.75">
      <c r="B27" s="37" t="s">
        <v>140</v>
      </c>
      <c r="C27" s="39">
        <v>-867</v>
      </c>
      <c r="D27" s="42">
        <v>-175</v>
      </c>
      <c r="E27" s="72">
        <f t="shared" si="4"/>
        <v>3.9542857142857146</v>
      </c>
      <c r="F27" s="42">
        <f t="shared" si="5"/>
        <v>-692</v>
      </c>
    </row>
    <row r="28" spans="2:6" ht="12.75">
      <c r="B28" s="36" t="s">
        <v>141</v>
      </c>
      <c r="C28" s="39">
        <v>7</v>
      </c>
      <c r="D28" s="42">
        <v>6</v>
      </c>
      <c r="E28" s="72">
        <f t="shared" si="4"/>
        <v>0.16666666666666674</v>
      </c>
      <c r="F28" s="42">
        <f t="shared" si="5"/>
        <v>1</v>
      </c>
    </row>
    <row r="29" spans="2:6" ht="13.5" thickBot="1">
      <c r="B29" s="36"/>
      <c r="C29" s="39"/>
      <c r="D29" s="42"/>
      <c r="E29" s="72">
        <f t="shared" si="4"/>
      </c>
      <c r="F29" s="42">
        <f t="shared" si="5"/>
        <v>0</v>
      </c>
    </row>
    <row r="30" spans="2:6" ht="15.75" customHeight="1">
      <c r="B30" s="64" t="s">
        <v>143</v>
      </c>
      <c r="C30" s="115">
        <v>47399</v>
      </c>
      <c r="D30" s="65">
        <v>14553</v>
      </c>
      <c r="E30" s="118">
        <f>_xlfn.IFERROR(C30/D30-1,"")</f>
        <v>2.256991685563114</v>
      </c>
      <c r="F30" s="65">
        <f>C30-D30</f>
        <v>32846</v>
      </c>
    </row>
    <row r="31" ht="12.75">
      <c r="D31" s="78"/>
    </row>
    <row r="32" ht="12.75">
      <c r="D32" s="78"/>
    </row>
    <row r="33" ht="12.75" customHeight="1">
      <c r="D33" s="78"/>
    </row>
    <row r="34" spans="4:6" ht="12.75">
      <c r="D34" s="79"/>
      <c r="E34" s="3"/>
      <c r="F34" s="3"/>
    </row>
    <row r="35" ht="12.75" customHeight="1">
      <c r="D35" s="78"/>
    </row>
    <row r="36" ht="13.5" customHeight="1">
      <c r="D36" s="7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79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6" width="20.7109375" style="1" customWidth="1"/>
    <col min="7" max="7" width="17.7109375" style="1" customWidth="1"/>
    <col min="8" max="8" width="18.28125" style="1" customWidth="1"/>
    <col min="9" max="9" width="18.57421875" style="1" customWidth="1"/>
    <col min="10" max="16384" width="9.140625" style="1" customWidth="1"/>
  </cols>
  <sheetData>
    <row r="1" spans="2:6" ht="15.75" customHeight="1">
      <c r="B1" s="50"/>
      <c r="C1" s="50"/>
      <c r="D1" s="50"/>
      <c r="E1" s="34"/>
      <c r="F1" s="34"/>
    </row>
    <row r="2" spans="2:6" ht="12.75">
      <c r="B2" s="2"/>
      <c r="C2" s="2"/>
      <c r="D2" s="23"/>
      <c r="E2" s="40"/>
      <c r="F2" s="40"/>
    </row>
    <row r="3" spans="2:6" ht="75.75" customHeight="1">
      <c r="B3" s="60" t="s">
        <v>144</v>
      </c>
      <c r="C3" s="53" t="s">
        <v>16</v>
      </c>
      <c r="D3" s="77" t="s">
        <v>12</v>
      </c>
      <c r="E3" s="54" t="s">
        <v>40</v>
      </c>
      <c r="F3" s="54" t="s">
        <v>41</v>
      </c>
    </row>
    <row r="4" spans="2:5" ht="12" customHeight="1">
      <c r="B4" s="49"/>
      <c r="C4" s="73" t="s">
        <v>42</v>
      </c>
      <c r="D4" s="71" t="s">
        <v>42</v>
      </c>
      <c r="E4" s="3"/>
    </row>
    <row r="5" spans="2:6" ht="12" customHeight="1" thickBot="1">
      <c r="B5" s="74"/>
      <c r="C5" s="75"/>
      <c r="D5" s="76"/>
      <c r="E5" s="76"/>
      <c r="F5" s="76"/>
    </row>
    <row r="6" spans="2:6" ht="12.75">
      <c r="B6" s="61" t="s">
        <v>22</v>
      </c>
      <c r="C6" s="62">
        <v>-34266</v>
      </c>
      <c r="D6" s="59">
        <v>-8543</v>
      </c>
      <c r="E6" s="89">
        <f aca="true" t="shared" si="0" ref="E6:E34">_xlfn.IFERROR(C6/D6-1,"")</f>
        <v>3.0110031604822662</v>
      </c>
      <c r="F6" s="59">
        <f aca="true" t="shared" si="1" ref="F6:F34">C6-D6</f>
        <v>-25723</v>
      </c>
    </row>
    <row r="7" spans="2:6" ht="12.75">
      <c r="B7" s="36" t="s">
        <v>145</v>
      </c>
      <c r="C7" s="39">
        <v>-34379</v>
      </c>
      <c r="D7" s="42">
        <v>-8692</v>
      </c>
      <c r="E7" s="72">
        <f t="shared" si="0"/>
        <v>2.95524620340543</v>
      </c>
      <c r="F7" s="42">
        <f t="shared" si="1"/>
        <v>-25687</v>
      </c>
    </row>
    <row r="8" spans="2:6" ht="12.75">
      <c r="B8" s="36" t="s">
        <v>146</v>
      </c>
      <c r="C8" s="39">
        <v>113</v>
      </c>
      <c r="D8" s="42">
        <v>149</v>
      </c>
      <c r="E8" s="72">
        <f t="shared" si="0"/>
        <v>-0.24161073825503354</v>
      </c>
      <c r="F8" s="42">
        <f t="shared" si="1"/>
        <v>-36</v>
      </c>
    </row>
    <row r="9" spans="2:11" ht="13.5" thickBot="1">
      <c r="B9" s="61" t="s">
        <v>23</v>
      </c>
      <c r="C9" s="62">
        <v>0</v>
      </c>
      <c r="D9" s="59">
        <v>0</v>
      </c>
      <c r="E9" s="59">
        <f t="shared" si="0"/>
      </c>
      <c r="F9" s="59">
        <f t="shared" si="1"/>
        <v>0</v>
      </c>
      <c r="K9" s="3"/>
    </row>
    <row r="10" spans="2:11" ht="12.75">
      <c r="B10" s="64" t="s">
        <v>24</v>
      </c>
      <c r="C10" s="115">
        <v>-1184</v>
      </c>
      <c r="D10" s="65">
        <v>-1090</v>
      </c>
      <c r="E10" s="118">
        <f t="shared" si="0"/>
        <v>0.0862385321100918</v>
      </c>
      <c r="F10" s="65">
        <f t="shared" si="1"/>
        <v>-94</v>
      </c>
      <c r="K10" s="3"/>
    </row>
    <row r="11" spans="2:11" ht="12.75">
      <c r="B11" s="36" t="s">
        <v>147</v>
      </c>
      <c r="C11" s="39">
        <v>-334</v>
      </c>
      <c r="D11" s="42">
        <v>-376</v>
      </c>
      <c r="E11" s="72">
        <f t="shared" si="0"/>
        <v>-0.11170212765957444</v>
      </c>
      <c r="F11" s="42">
        <f t="shared" si="1"/>
        <v>42</v>
      </c>
      <c r="K11" s="3"/>
    </row>
    <row r="12" spans="2:11" ht="12.75">
      <c r="B12" s="36" t="s">
        <v>148</v>
      </c>
      <c r="C12" s="39">
        <v>-709</v>
      </c>
      <c r="D12" s="42">
        <v>-589</v>
      </c>
      <c r="E12" s="72">
        <f t="shared" si="0"/>
        <v>0.2037351443123938</v>
      </c>
      <c r="F12" s="42">
        <f t="shared" si="1"/>
        <v>-120</v>
      </c>
      <c r="J12" s="3"/>
      <c r="K12" s="3"/>
    </row>
    <row r="13" spans="2:11" ht="13.5" thickBot="1">
      <c r="B13" s="36" t="s">
        <v>149</v>
      </c>
      <c r="C13" s="39">
        <v>-141</v>
      </c>
      <c r="D13" s="42">
        <v>-125</v>
      </c>
      <c r="E13" s="72">
        <f t="shared" si="0"/>
        <v>0.1279999999999999</v>
      </c>
      <c r="F13" s="42">
        <f t="shared" si="1"/>
        <v>-16</v>
      </c>
      <c r="J13" s="3"/>
      <c r="K13" s="3"/>
    </row>
    <row r="14" spans="2:11" ht="12.75">
      <c r="B14" s="64" t="s">
        <v>25</v>
      </c>
      <c r="C14" s="115">
        <v>-887</v>
      </c>
      <c r="D14" s="65">
        <v>-837</v>
      </c>
      <c r="E14" s="118">
        <f t="shared" si="0"/>
        <v>0.05973715651135003</v>
      </c>
      <c r="F14" s="65">
        <f t="shared" si="1"/>
        <v>-50</v>
      </c>
      <c r="J14" s="3"/>
      <c r="K14" s="3"/>
    </row>
    <row r="15" spans="2:11" ht="12.75">
      <c r="B15" s="36" t="s">
        <v>150</v>
      </c>
      <c r="C15" s="39">
        <v>-599</v>
      </c>
      <c r="D15" s="42">
        <v>-576</v>
      </c>
      <c r="E15" s="72">
        <f t="shared" si="0"/>
        <v>0.03993055555555558</v>
      </c>
      <c r="F15" s="42">
        <f t="shared" si="1"/>
        <v>-23</v>
      </c>
      <c r="J15" s="3"/>
      <c r="K15" s="3"/>
    </row>
    <row r="16" spans="2:11" ht="12.75">
      <c r="B16" s="36" t="s">
        <v>151</v>
      </c>
      <c r="C16" s="39">
        <v>-113</v>
      </c>
      <c r="D16" s="42">
        <v>-105</v>
      </c>
      <c r="E16" s="72">
        <f t="shared" si="0"/>
        <v>0.07619047619047614</v>
      </c>
      <c r="F16" s="42">
        <f t="shared" si="1"/>
        <v>-8</v>
      </c>
      <c r="J16" s="3"/>
      <c r="K16" s="3"/>
    </row>
    <row r="17" spans="2:11" ht="12.75">
      <c r="B17" s="36" t="s">
        <v>152</v>
      </c>
      <c r="C17" s="39">
        <v>-33</v>
      </c>
      <c r="D17" s="42">
        <v>-17</v>
      </c>
      <c r="E17" s="72">
        <f t="shared" si="0"/>
        <v>0.9411764705882353</v>
      </c>
      <c r="F17" s="42">
        <f t="shared" si="1"/>
        <v>-16</v>
      </c>
      <c r="J17" s="3"/>
      <c r="K17" s="3"/>
    </row>
    <row r="18" spans="2:11" ht="13.5" thickBot="1">
      <c r="B18" s="36" t="s">
        <v>153</v>
      </c>
      <c r="C18" s="39">
        <v>-142</v>
      </c>
      <c r="D18" s="42">
        <v>-139</v>
      </c>
      <c r="E18" s="72">
        <f t="shared" si="0"/>
        <v>0.021582733812949728</v>
      </c>
      <c r="F18" s="42">
        <f t="shared" si="1"/>
        <v>-3</v>
      </c>
      <c r="J18" s="3"/>
      <c r="K18" s="3"/>
    </row>
    <row r="19" spans="2:11" ht="13.5" thickBot="1">
      <c r="B19" s="64" t="s">
        <v>26</v>
      </c>
      <c r="C19" s="115">
        <v>-359</v>
      </c>
      <c r="D19" s="65">
        <v>-269</v>
      </c>
      <c r="E19" s="138">
        <f t="shared" si="0"/>
        <v>0.33457249070631967</v>
      </c>
      <c r="F19" s="81">
        <f t="shared" si="1"/>
        <v>-90</v>
      </c>
      <c r="J19" s="3"/>
      <c r="K19" s="3"/>
    </row>
    <row r="20" spans="2:11" ht="12.75">
      <c r="B20" s="64" t="s">
        <v>27</v>
      </c>
      <c r="C20" s="115">
        <v>-780</v>
      </c>
      <c r="D20" s="65">
        <v>-404</v>
      </c>
      <c r="E20" s="72">
        <f t="shared" si="0"/>
        <v>0.9306930693069306</v>
      </c>
      <c r="F20" s="42">
        <f t="shared" si="1"/>
        <v>-376</v>
      </c>
      <c r="J20" s="3"/>
      <c r="K20" s="3"/>
    </row>
    <row r="21" spans="2:11" ht="12.75">
      <c r="B21" s="36" t="s">
        <v>154</v>
      </c>
      <c r="C21" s="39">
        <v>-94</v>
      </c>
      <c r="D21" s="42">
        <v>-85</v>
      </c>
      <c r="E21" s="72">
        <f t="shared" si="0"/>
        <v>0.10588235294117654</v>
      </c>
      <c r="F21" s="42">
        <f t="shared" si="1"/>
        <v>-9</v>
      </c>
      <c r="J21" s="3"/>
      <c r="K21" s="3"/>
    </row>
    <row r="22" spans="2:11" ht="12.75">
      <c r="B22" s="36" t="s">
        <v>155</v>
      </c>
      <c r="C22" s="39">
        <v>-31</v>
      </c>
      <c r="D22" s="42">
        <v>-43</v>
      </c>
      <c r="E22" s="72">
        <f t="shared" si="0"/>
        <v>-0.2790697674418605</v>
      </c>
      <c r="F22" s="42">
        <f t="shared" si="1"/>
        <v>12</v>
      </c>
      <c r="J22" s="3"/>
      <c r="K22" s="3"/>
    </row>
    <row r="23" spans="2:11" ht="12.75">
      <c r="B23" s="36" t="s">
        <v>156</v>
      </c>
      <c r="C23" s="39">
        <v>-125</v>
      </c>
      <c r="D23" s="42">
        <v>-67</v>
      </c>
      <c r="E23" s="72">
        <f t="shared" si="0"/>
        <v>0.8656716417910448</v>
      </c>
      <c r="F23" s="42">
        <f t="shared" si="1"/>
        <v>-58</v>
      </c>
      <c r="J23" s="3"/>
      <c r="K23" s="3"/>
    </row>
    <row r="24" spans="2:11" ht="12.75">
      <c r="B24" s="36" t="s">
        <v>157</v>
      </c>
      <c r="C24" s="39">
        <v>-27</v>
      </c>
      <c r="D24" s="42">
        <v>-20</v>
      </c>
      <c r="E24" s="72">
        <f t="shared" si="0"/>
        <v>0.3500000000000001</v>
      </c>
      <c r="F24" s="42">
        <f t="shared" si="1"/>
        <v>-7</v>
      </c>
      <c r="J24" s="3"/>
      <c r="K24" s="3"/>
    </row>
    <row r="25" spans="2:11" ht="13.5" thickBot="1">
      <c r="B25" s="36" t="s">
        <v>158</v>
      </c>
      <c r="C25" s="39">
        <v>-503</v>
      </c>
      <c r="D25" s="42">
        <v>-189</v>
      </c>
      <c r="E25" s="72">
        <f t="shared" si="0"/>
        <v>1.6613756613756614</v>
      </c>
      <c r="F25" s="42">
        <f t="shared" si="1"/>
        <v>-314</v>
      </c>
      <c r="G25" s="3"/>
      <c r="J25" s="3"/>
      <c r="K25" s="3"/>
    </row>
    <row r="26" spans="2:11" ht="13.5" thickBot="1">
      <c r="B26" s="64" t="s">
        <v>28</v>
      </c>
      <c r="C26" s="115">
        <v>-819</v>
      </c>
      <c r="D26" s="65">
        <v>-633</v>
      </c>
      <c r="E26" s="138">
        <f t="shared" si="0"/>
        <v>0.29383886255924163</v>
      </c>
      <c r="F26" s="81">
        <f t="shared" si="1"/>
        <v>-186</v>
      </c>
      <c r="G26" s="3"/>
      <c r="J26" s="3"/>
      <c r="K26" s="3"/>
    </row>
    <row r="27" spans="2:6" ht="12.75">
      <c r="B27" s="64" t="s">
        <v>31</v>
      </c>
      <c r="C27" s="115">
        <v>-18</v>
      </c>
      <c r="D27" s="65">
        <v>16</v>
      </c>
      <c r="E27" s="118">
        <f t="shared" si="0"/>
        <v>-2.125</v>
      </c>
      <c r="F27" s="65">
        <f t="shared" si="1"/>
        <v>-34</v>
      </c>
    </row>
    <row r="28" spans="2:6" ht="12.75">
      <c r="B28" s="36" t="s">
        <v>159</v>
      </c>
      <c r="C28" s="39">
        <v>-73</v>
      </c>
      <c r="D28" s="42">
        <v>-260</v>
      </c>
      <c r="E28" s="72">
        <f t="shared" si="0"/>
        <v>-0.7192307692307692</v>
      </c>
      <c r="F28" s="42">
        <f t="shared" si="1"/>
        <v>187</v>
      </c>
    </row>
    <row r="29" spans="2:6" ht="12.75">
      <c r="B29" s="36" t="s">
        <v>160</v>
      </c>
      <c r="C29" s="39">
        <v>55</v>
      </c>
      <c r="D29" s="42">
        <v>276</v>
      </c>
      <c r="E29" s="72">
        <f t="shared" si="0"/>
        <v>-0.8007246376811594</v>
      </c>
      <c r="F29" s="42">
        <f t="shared" si="1"/>
        <v>-221</v>
      </c>
    </row>
    <row r="30" spans="2:6" ht="13.5" thickBot="1">
      <c r="B30" s="36" t="s">
        <v>161</v>
      </c>
      <c r="C30" s="39">
        <v>0</v>
      </c>
      <c r="D30" s="42">
        <v>0</v>
      </c>
      <c r="E30" s="42">
        <f t="shared" si="0"/>
      </c>
      <c r="F30" s="42">
        <f t="shared" si="1"/>
        <v>0</v>
      </c>
    </row>
    <row r="31" spans="2:6" ht="13.5" thickBot="1">
      <c r="B31" s="64" t="s">
        <v>162</v>
      </c>
      <c r="C31" s="115">
        <v>-1588</v>
      </c>
      <c r="D31" s="65">
        <v>-956</v>
      </c>
      <c r="E31" s="138">
        <f t="shared" si="0"/>
        <v>0.6610878661087867</v>
      </c>
      <c r="F31" s="81">
        <f t="shared" si="1"/>
        <v>-632</v>
      </c>
    </row>
    <row r="32" spans="2:11" ht="13.5" thickBot="1">
      <c r="B32" s="64" t="s">
        <v>163</v>
      </c>
      <c r="C32" s="115">
        <v>319</v>
      </c>
      <c r="D32" s="65">
        <v>316</v>
      </c>
      <c r="E32" s="138">
        <f t="shared" si="0"/>
        <v>0.009493670886076</v>
      </c>
      <c r="F32" s="81">
        <f t="shared" si="1"/>
        <v>3</v>
      </c>
      <c r="G32" s="3"/>
      <c r="J32" s="3"/>
      <c r="K32" s="3"/>
    </row>
    <row r="33" spans="2:11" ht="13.5" thickBot="1">
      <c r="B33" s="64" t="s">
        <v>30</v>
      </c>
      <c r="C33" s="115">
        <v>193</v>
      </c>
      <c r="D33" s="65">
        <v>284</v>
      </c>
      <c r="E33" s="138">
        <f t="shared" si="0"/>
        <v>-0.3204225352112676</v>
      </c>
      <c r="F33" s="81">
        <f t="shared" si="1"/>
        <v>-91</v>
      </c>
      <c r="G33" s="3"/>
      <c r="J33" s="3"/>
      <c r="K33" s="3"/>
    </row>
    <row r="34" spans="2:6" ht="12.75">
      <c r="B34" s="64" t="s">
        <v>164</v>
      </c>
      <c r="C34" s="115">
        <v>-39389</v>
      </c>
      <c r="D34" s="65">
        <v>-12116</v>
      </c>
      <c r="E34" s="118">
        <f t="shared" si="0"/>
        <v>2.25099042588313</v>
      </c>
      <c r="F34" s="65">
        <f t="shared" si="1"/>
        <v>-27273</v>
      </c>
    </row>
    <row r="35" ht="15.75" customHeight="1">
      <c r="C35" s="3"/>
    </row>
    <row r="36" spans="2:4" ht="22.5" customHeight="1">
      <c r="B36" s="107"/>
      <c r="C36" s="127"/>
      <c r="D36" s="127"/>
    </row>
    <row r="37" ht="15.75" customHeight="1">
      <c r="C37" s="3"/>
    </row>
    <row r="38" ht="15.75" customHeight="1"/>
    <row r="39" spans="2:11" s="2" customFormat="1" ht="12.75">
      <c r="B39" s="1"/>
      <c r="C39" s="1"/>
      <c r="D39" s="1"/>
      <c r="E39" s="1"/>
      <c r="F39" s="1"/>
      <c r="G39" s="1"/>
      <c r="H39" s="1"/>
      <c r="I39" s="1"/>
      <c r="J39" s="1"/>
      <c r="K39" s="1"/>
    </row>
    <row r="49" ht="12.75" customHeight="1"/>
    <row r="50" ht="12.75" customHeight="1"/>
    <row r="59" ht="12.75">
      <c r="C59" s="18"/>
    </row>
    <row r="60" ht="12.75">
      <c r="C60" s="18"/>
    </row>
    <row r="61" ht="12.75">
      <c r="C61" s="18"/>
    </row>
    <row r="62" ht="12.75">
      <c r="C62" s="18"/>
    </row>
    <row r="63" ht="12.75">
      <c r="C63" s="18"/>
    </row>
    <row r="64" ht="12.75">
      <c r="C64" s="18"/>
    </row>
    <row r="65" ht="12.75">
      <c r="C65" s="18"/>
    </row>
    <row r="66" ht="12.75">
      <c r="C66" s="18"/>
    </row>
    <row r="67" ht="12.75">
      <c r="C67" s="18"/>
    </row>
    <row r="68" ht="12.75">
      <c r="C68" s="18"/>
    </row>
    <row r="69" ht="12.75">
      <c r="C69" s="18"/>
    </row>
    <row r="70" ht="12.75">
      <c r="C70" s="18"/>
    </row>
    <row r="71" ht="12.75">
      <c r="C71" s="18"/>
    </row>
    <row r="72" ht="12.75">
      <c r="C72" s="18"/>
    </row>
    <row r="73" ht="12.75">
      <c r="C73" s="18"/>
    </row>
    <row r="74" ht="12.75">
      <c r="C74" s="18"/>
    </row>
    <row r="75" ht="12.75">
      <c r="C75" s="18"/>
    </row>
    <row r="76" ht="12.75">
      <c r="C76" s="18"/>
    </row>
    <row r="77" ht="12.75">
      <c r="C77" s="18"/>
    </row>
    <row r="78" ht="12.75">
      <c r="C78" s="18"/>
    </row>
    <row r="79" ht="12.75">
      <c r="C79" s="1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I5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4" width="20.7109375" style="1" customWidth="1"/>
    <col min="5" max="6" width="20.7109375" style="2" customWidth="1"/>
    <col min="7" max="9" width="20.7109375" style="1" customWidth="1"/>
    <col min="10" max="10" width="13.7109375" style="1" customWidth="1"/>
    <col min="11" max="17" width="20.7109375" style="1" customWidth="1"/>
    <col min="18" max="26" width="17.7109375" style="1" customWidth="1"/>
    <col min="27" max="31" width="17.7109375" style="1" hidden="1" customWidth="1"/>
    <col min="32" max="16384" width="9.140625" style="1" customWidth="1"/>
  </cols>
  <sheetData>
    <row r="1" spans="2:17" ht="15.75" customHeight="1">
      <c r="B1" s="33"/>
      <c r="C1" s="33"/>
      <c r="D1" s="33"/>
      <c r="E1" s="33"/>
      <c r="F1" s="33"/>
      <c r="G1" s="33"/>
      <c r="H1" s="34"/>
      <c r="I1" s="47"/>
      <c r="J1" s="6"/>
      <c r="K1" s="33"/>
      <c r="L1" s="33"/>
      <c r="M1" s="33"/>
      <c r="N1" s="33"/>
      <c r="O1" s="33"/>
      <c r="P1" s="34"/>
      <c r="Q1" s="34"/>
    </row>
    <row r="2" ht="12.75">
      <c r="B2" s="2"/>
    </row>
    <row r="3" spans="2:22" ht="75.75" customHeight="1">
      <c r="B3" s="51" t="s">
        <v>165</v>
      </c>
      <c r="C3" s="82" t="s">
        <v>181</v>
      </c>
      <c r="D3" s="82" t="s">
        <v>182</v>
      </c>
      <c r="E3" s="82" t="s">
        <v>183</v>
      </c>
      <c r="F3" s="82" t="s">
        <v>184</v>
      </c>
      <c r="G3" s="97" t="s">
        <v>185</v>
      </c>
      <c r="H3" s="97" t="s">
        <v>186</v>
      </c>
      <c r="I3" s="142" t="s">
        <v>164</v>
      </c>
      <c r="J3" s="54" t="s">
        <v>40</v>
      </c>
      <c r="K3" s="82" t="s">
        <v>181</v>
      </c>
      <c r="L3" s="82" t="s">
        <v>182</v>
      </c>
      <c r="M3" s="82" t="s">
        <v>183</v>
      </c>
      <c r="N3" s="82" t="s">
        <v>184</v>
      </c>
      <c r="O3" s="97" t="s">
        <v>185</v>
      </c>
      <c r="P3" s="97" t="s">
        <v>186</v>
      </c>
      <c r="Q3" s="142" t="s">
        <v>164</v>
      </c>
      <c r="R3" s="3"/>
      <c r="S3" s="3"/>
      <c r="T3" s="3"/>
      <c r="U3" s="3"/>
      <c r="V3" s="3"/>
    </row>
    <row r="4" spans="2:22" ht="12" customHeight="1">
      <c r="B4" s="49"/>
      <c r="C4" s="141" t="s">
        <v>42</v>
      </c>
      <c r="D4" s="141" t="s">
        <v>42</v>
      </c>
      <c r="E4" s="141" t="s">
        <v>42</v>
      </c>
      <c r="F4" s="141" t="s">
        <v>42</v>
      </c>
      <c r="G4" s="141" t="s">
        <v>42</v>
      </c>
      <c r="H4" s="141" t="s">
        <v>42</v>
      </c>
      <c r="I4" s="143" t="s">
        <v>42</v>
      </c>
      <c r="J4" s="41"/>
      <c r="K4" s="71" t="s">
        <v>121</v>
      </c>
      <c r="L4" s="71" t="s">
        <v>121</v>
      </c>
      <c r="M4" s="71" t="s">
        <v>121</v>
      </c>
      <c r="N4" s="71" t="s">
        <v>121</v>
      </c>
      <c r="O4" s="71" t="s">
        <v>121</v>
      </c>
      <c r="P4" s="71" t="s">
        <v>121</v>
      </c>
      <c r="Q4" s="73" t="s">
        <v>121</v>
      </c>
      <c r="R4" s="3"/>
      <c r="S4" s="3"/>
      <c r="T4" s="3"/>
      <c r="U4" s="3"/>
      <c r="V4" s="3"/>
    </row>
    <row r="5" spans="2:22" ht="12" customHeight="1" thickBot="1">
      <c r="B5" s="74"/>
      <c r="C5" s="76"/>
      <c r="D5" s="76"/>
      <c r="E5" s="76"/>
      <c r="F5" s="76"/>
      <c r="G5" s="76"/>
      <c r="H5" s="120"/>
      <c r="I5" s="73"/>
      <c r="J5" s="41"/>
      <c r="K5" s="76"/>
      <c r="L5" s="76"/>
      <c r="M5" s="76"/>
      <c r="N5" s="76"/>
      <c r="O5" s="76"/>
      <c r="P5" s="76"/>
      <c r="Q5" s="75"/>
      <c r="R5" s="3"/>
      <c r="S5" s="3"/>
      <c r="T5" s="3"/>
      <c r="U5" s="3"/>
      <c r="V5" s="3"/>
    </row>
    <row r="6" spans="2:17" ht="15.75" customHeight="1">
      <c r="B6" s="61" t="s">
        <v>167</v>
      </c>
      <c r="C6" s="42"/>
      <c r="D6" s="42"/>
      <c r="E6" s="42"/>
      <c r="F6" s="42"/>
      <c r="G6" s="42"/>
      <c r="H6" s="42"/>
      <c r="I6" s="121"/>
      <c r="J6" s="42"/>
      <c r="K6" s="42">
        <f>_xlfn.IFERROR(B6/#REF!-1,"")</f>
      </c>
      <c r="L6" s="42">
        <f>_xlfn.IFERROR(C6/#REF!-1,"")</f>
      </c>
      <c r="M6" s="42">
        <f>_xlfn.IFERROR(D6/#REF!-1,"")</f>
      </c>
      <c r="N6" s="42">
        <f>_xlfn.IFERROR(E6/#REF!-1,"")</f>
      </c>
      <c r="O6" s="42">
        <f>_xlfn.IFERROR(F6/#REF!-1,"")</f>
      </c>
      <c r="P6" s="42">
        <f>_xlfn.IFERROR(G6/#REF!-1,"")</f>
      </c>
      <c r="Q6" s="39">
        <f>_xlfn.IFERROR(H6/#REF!-1,"")</f>
      </c>
    </row>
    <row r="7" spans="2:17" ht="15.75" customHeight="1">
      <c r="B7" s="36" t="s">
        <v>168</v>
      </c>
      <c r="C7" s="91">
        <v>1750</v>
      </c>
      <c r="D7" s="91">
        <v>42834</v>
      </c>
      <c r="E7" s="91">
        <v>1718</v>
      </c>
      <c r="F7" s="91">
        <v>1082</v>
      </c>
      <c r="G7" s="91">
        <v>15</v>
      </c>
      <c r="H7" s="91">
        <v>0</v>
      </c>
      <c r="I7" s="39">
        <v>47399</v>
      </c>
      <c r="J7" s="42"/>
      <c r="K7" s="67">
        <f aca="true" t="shared" si="0" ref="K7:K24">_xlfn.IFERROR(C7/C34-1,"")</f>
        <v>1.3026315789473686</v>
      </c>
      <c r="L7" s="67">
        <f aca="true" t="shared" si="1" ref="L7:Q20">_xlfn.IFERROR(D7/D34-1,"")</f>
        <v>2.7775817973366257</v>
      </c>
      <c r="M7" s="67">
        <f t="shared" si="1"/>
        <v>0.04374240583232081</v>
      </c>
      <c r="N7" s="67">
        <f t="shared" si="1"/>
        <v>0.361006289308176</v>
      </c>
      <c r="O7" s="67">
        <f t="shared" si="1"/>
        <v>0.15384615384615374</v>
      </c>
      <c r="P7" s="67">
        <f t="shared" si="1"/>
      </c>
      <c r="Q7" s="68">
        <f t="shared" si="1"/>
        <v>2.256991685563114</v>
      </c>
    </row>
    <row r="8" spans="2:17" ht="15.75" customHeight="1">
      <c r="B8" s="36" t="s">
        <v>169</v>
      </c>
      <c r="C8" s="91">
        <v>7603</v>
      </c>
      <c r="D8" s="91">
        <v>1970</v>
      </c>
      <c r="E8" s="91">
        <v>36</v>
      </c>
      <c r="F8" s="91">
        <v>1139</v>
      </c>
      <c r="G8" s="91">
        <v>97</v>
      </c>
      <c r="H8" s="91">
        <v>-10845</v>
      </c>
      <c r="I8" s="39">
        <v>0</v>
      </c>
      <c r="J8" s="42"/>
      <c r="K8" s="67">
        <f t="shared" si="0"/>
        <v>6.410331384015595</v>
      </c>
      <c r="L8" s="67">
        <f t="shared" si="1"/>
        <v>12.221476510067115</v>
      </c>
      <c r="M8" s="67">
        <f t="shared" si="1"/>
        <v>0.5652173913043479</v>
      </c>
      <c r="N8" s="67">
        <f t="shared" si="1"/>
        <v>2.771523178807947</v>
      </c>
      <c r="O8" s="67">
        <f t="shared" si="1"/>
        <v>-0.02020202020202022</v>
      </c>
      <c r="P8" s="67">
        <f t="shared" si="1"/>
        <v>5.782363977485929</v>
      </c>
      <c r="Q8" s="68">
        <f t="shared" si="1"/>
      </c>
    </row>
    <row r="9" spans="2:17" ht="15.75" customHeight="1" thickBot="1">
      <c r="B9" s="55" t="s">
        <v>170</v>
      </c>
      <c r="C9" s="116">
        <v>9353</v>
      </c>
      <c r="D9" s="116">
        <v>44804</v>
      </c>
      <c r="E9" s="116">
        <v>1754</v>
      </c>
      <c r="F9" s="116">
        <v>2221</v>
      </c>
      <c r="G9" s="116">
        <v>112</v>
      </c>
      <c r="H9" s="116">
        <v>-10845</v>
      </c>
      <c r="I9" s="56">
        <v>47399</v>
      </c>
      <c r="J9" s="42"/>
      <c r="K9" s="93">
        <f t="shared" si="0"/>
        <v>4.2368421052631575</v>
      </c>
      <c r="L9" s="93">
        <f t="shared" si="1"/>
        <v>2.9000696378830084</v>
      </c>
      <c r="M9" s="93">
        <f t="shared" si="1"/>
        <v>0.05092869982025161</v>
      </c>
      <c r="N9" s="93">
        <f t="shared" si="1"/>
        <v>1.02461257976299</v>
      </c>
      <c r="O9" s="93">
        <f t="shared" si="1"/>
        <v>0</v>
      </c>
      <c r="P9" s="93">
        <f t="shared" si="1"/>
        <v>5.782363977485929</v>
      </c>
      <c r="Q9" s="94">
        <f t="shared" si="1"/>
        <v>2.256991685563114</v>
      </c>
    </row>
    <row r="10" spans="2:17" ht="15.75" customHeight="1">
      <c r="B10" s="36" t="s">
        <v>33</v>
      </c>
      <c r="C10" s="42">
        <v>-659</v>
      </c>
      <c r="D10" s="42">
        <v>-49</v>
      </c>
      <c r="E10" s="42">
        <v>-313</v>
      </c>
      <c r="F10" s="42">
        <v>-549</v>
      </c>
      <c r="G10" s="42">
        <v>-18</v>
      </c>
      <c r="H10" s="42">
        <v>0</v>
      </c>
      <c r="I10" s="39">
        <v>-1588</v>
      </c>
      <c r="J10" s="42"/>
      <c r="K10" s="67">
        <f t="shared" si="0"/>
        <v>1.1821192052980134</v>
      </c>
      <c r="L10" s="67">
        <f t="shared" si="1"/>
        <v>-0.09259259259259256</v>
      </c>
      <c r="M10" s="67">
        <f t="shared" si="1"/>
        <v>0.0610169491525423</v>
      </c>
      <c r="N10" s="67">
        <f t="shared" si="1"/>
        <v>0.8996539792387543</v>
      </c>
      <c r="O10" s="67">
        <f t="shared" si="1"/>
        <v>0.125</v>
      </c>
      <c r="P10" s="67">
        <f t="shared" si="1"/>
      </c>
      <c r="Q10" s="68">
        <f t="shared" si="1"/>
        <v>0.6610878661087867</v>
      </c>
    </row>
    <row r="11" spans="2:17" ht="15.75" customHeight="1">
      <c r="B11" s="36" t="s">
        <v>171</v>
      </c>
      <c r="C11" s="42">
        <v>-197</v>
      </c>
      <c r="D11" s="42">
        <v>-43564</v>
      </c>
      <c r="E11" s="42">
        <v>-95</v>
      </c>
      <c r="F11" s="42">
        <v>-1505</v>
      </c>
      <c r="G11" s="42">
        <v>-11</v>
      </c>
      <c r="H11" s="42">
        <v>9921</v>
      </c>
      <c r="I11" s="39">
        <v>-35451</v>
      </c>
      <c r="J11" s="42"/>
      <c r="K11" s="67">
        <f t="shared" si="0"/>
        <v>1.0309278350515463</v>
      </c>
      <c r="L11" s="67">
        <f t="shared" si="1"/>
        <v>3.1852243251032757</v>
      </c>
      <c r="M11" s="67">
        <f t="shared" si="1"/>
        <v>1.2619047619047619</v>
      </c>
      <c r="N11" s="67">
        <f t="shared" si="1"/>
        <v>2.329646017699115</v>
      </c>
      <c r="O11" s="67">
        <f t="shared" si="1"/>
        <v>-0.15384615384615385</v>
      </c>
      <c r="P11" s="67">
        <f t="shared" si="1"/>
        <v>6.189130434782609</v>
      </c>
      <c r="Q11" s="68">
        <f t="shared" si="1"/>
        <v>2.6801619433198383</v>
      </c>
    </row>
    <row r="12" spans="2:35" ht="15.75" customHeight="1">
      <c r="B12" s="36" t="s">
        <v>172</v>
      </c>
      <c r="C12" s="42">
        <v>-228</v>
      </c>
      <c r="D12" s="42">
        <v>-96</v>
      </c>
      <c r="E12" s="42">
        <v>-425</v>
      </c>
      <c r="F12" s="42">
        <v>-64</v>
      </c>
      <c r="G12" s="42">
        <v>-75</v>
      </c>
      <c r="H12" s="42">
        <v>0</v>
      </c>
      <c r="I12" s="39">
        <v>-888</v>
      </c>
      <c r="J12" s="42"/>
      <c r="K12" s="67">
        <f t="shared" si="0"/>
        <v>0.03167420814479649</v>
      </c>
      <c r="L12" s="67">
        <f t="shared" si="1"/>
        <v>0.010526315789473717</v>
      </c>
      <c r="M12" s="67">
        <f t="shared" si="1"/>
        <v>0.10677083333333326</v>
      </c>
      <c r="N12" s="67">
        <f t="shared" si="1"/>
        <v>0.049180327868852514</v>
      </c>
      <c r="O12" s="67">
        <f t="shared" si="1"/>
        <v>0</v>
      </c>
      <c r="P12" s="67">
        <f t="shared" si="1"/>
      </c>
      <c r="Q12" s="68">
        <f t="shared" si="1"/>
        <v>0.062200956937799035</v>
      </c>
      <c r="R12" s="3"/>
      <c r="S12" s="3"/>
      <c r="T12" s="3"/>
      <c r="U12" s="3"/>
      <c r="V12" s="3"/>
      <c r="AI12" s="3"/>
    </row>
    <row r="13" spans="2:35" ht="15.75" customHeight="1">
      <c r="B13" s="36" t="s">
        <v>173</v>
      </c>
      <c r="C13" s="42">
        <v>-290</v>
      </c>
      <c r="D13" s="42">
        <v>-458</v>
      </c>
      <c r="E13" s="42">
        <v>-59</v>
      </c>
      <c r="F13" s="42">
        <v>-51</v>
      </c>
      <c r="G13" s="42">
        <v>-29</v>
      </c>
      <c r="H13" s="42">
        <v>107</v>
      </c>
      <c r="I13" s="39">
        <v>-780</v>
      </c>
      <c r="J13" s="42"/>
      <c r="K13" s="67">
        <f>_xlfn.IFERROR(C13/C40-1,"")</f>
        <v>0.8831168831168832</v>
      </c>
      <c r="L13" s="67">
        <f t="shared" si="1"/>
        <v>1.6941176470588237</v>
      </c>
      <c r="M13" s="67">
        <f t="shared" si="1"/>
        <v>0.1132075471698113</v>
      </c>
      <c r="N13" s="67">
        <f t="shared" si="1"/>
        <v>0.1333333333333333</v>
      </c>
      <c r="O13" s="67">
        <f t="shared" si="1"/>
        <v>-0.40816326530612246</v>
      </c>
      <c r="P13" s="67">
        <f t="shared" si="1"/>
        <v>0.5970149253731343</v>
      </c>
      <c r="Q13" s="68">
        <f t="shared" si="1"/>
        <v>0.9306930693069306</v>
      </c>
      <c r="AI13" s="3"/>
    </row>
    <row r="14" spans="2:35" ht="15.75" customHeight="1">
      <c r="B14" s="36" t="s">
        <v>26</v>
      </c>
      <c r="C14" s="42">
        <v>-138</v>
      </c>
      <c r="D14" s="42">
        <v>-46</v>
      </c>
      <c r="E14" s="42">
        <v>-175</v>
      </c>
      <c r="F14" s="42">
        <v>0</v>
      </c>
      <c r="G14" s="42">
        <v>-1</v>
      </c>
      <c r="H14" s="42">
        <v>0</v>
      </c>
      <c r="I14" s="39">
        <v>-360</v>
      </c>
      <c r="J14" s="42"/>
      <c r="K14" s="67">
        <f t="shared" si="0"/>
        <v>1.6037735849056602</v>
      </c>
      <c r="L14" s="67">
        <f t="shared" si="1"/>
        <v>-0.021276595744680882</v>
      </c>
      <c r="M14" s="67">
        <f t="shared" si="1"/>
        <v>0.035502958579881616</v>
      </c>
      <c r="N14" s="67">
        <f t="shared" si="1"/>
      </c>
      <c r="O14" s="67">
        <f t="shared" si="1"/>
      </c>
      <c r="P14" s="67">
        <f t="shared" si="1"/>
      </c>
      <c r="Q14" s="68">
        <f t="shared" si="1"/>
        <v>0.3382899628252789</v>
      </c>
      <c r="AI14" s="3"/>
    </row>
    <row r="15" spans="2:35" ht="15.75" customHeight="1">
      <c r="B15" s="36" t="s">
        <v>31</v>
      </c>
      <c r="C15" s="42">
        <v>-21</v>
      </c>
      <c r="D15" s="42">
        <v>0</v>
      </c>
      <c r="E15" s="42">
        <v>2</v>
      </c>
      <c r="F15" s="42">
        <v>0</v>
      </c>
      <c r="G15" s="42">
        <v>0</v>
      </c>
      <c r="H15" s="42">
        <v>0</v>
      </c>
      <c r="I15" s="39">
        <v>-19</v>
      </c>
      <c r="J15" s="42"/>
      <c r="K15" s="67">
        <f t="shared" si="0"/>
        <v>-3.1</v>
      </c>
      <c r="L15" s="67">
        <f t="shared" si="1"/>
      </c>
      <c r="M15" s="67">
        <f t="shared" si="1"/>
        <v>1</v>
      </c>
      <c r="N15" s="67">
        <f t="shared" si="1"/>
      </c>
      <c r="O15" s="67">
        <f t="shared" si="1"/>
        <v>-1</v>
      </c>
      <c r="P15" s="67">
        <f t="shared" si="1"/>
      </c>
      <c r="Q15" s="68">
        <f t="shared" si="1"/>
        <v>-2.1875</v>
      </c>
      <c r="R15" s="3"/>
      <c r="S15" s="3"/>
      <c r="T15" s="3"/>
      <c r="U15" s="3"/>
      <c r="V15" s="3"/>
      <c r="AI15" s="3"/>
    </row>
    <row r="16" spans="2:35" ht="15.75" customHeight="1">
      <c r="B16" s="36" t="s">
        <v>174</v>
      </c>
      <c r="C16" s="42">
        <v>64</v>
      </c>
      <c r="D16" s="42">
        <v>0</v>
      </c>
      <c r="E16" s="42">
        <v>94</v>
      </c>
      <c r="F16" s="42">
        <v>0</v>
      </c>
      <c r="G16" s="42">
        <v>3</v>
      </c>
      <c r="H16" s="42">
        <v>31</v>
      </c>
      <c r="I16" s="39">
        <v>192</v>
      </c>
      <c r="J16" s="42"/>
      <c r="K16" s="67">
        <f t="shared" si="0"/>
        <v>-0.33333333333333337</v>
      </c>
      <c r="L16" s="67">
        <f t="shared" si="1"/>
        <v>-1</v>
      </c>
      <c r="M16" s="67">
        <f t="shared" si="1"/>
        <v>0.16049382716049387</v>
      </c>
      <c r="N16" s="67">
        <f t="shared" si="1"/>
      </c>
      <c r="O16" s="67">
        <f t="shared" si="1"/>
        <v>-1.125</v>
      </c>
      <c r="P16" s="67">
        <f t="shared" si="1"/>
        <v>-0.7596899224806202</v>
      </c>
      <c r="Q16" s="68">
        <f t="shared" si="1"/>
        <v>-0.323943661971831</v>
      </c>
      <c r="AI16" s="3"/>
    </row>
    <row r="17" spans="2:35" ht="15.75" customHeight="1">
      <c r="B17" s="36" t="s">
        <v>175</v>
      </c>
      <c r="C17" s="42">
        <v>-97</v>
      </c>
      <c r="D17" s="42">
        <v>-854</v>
      </c>
      <c r="E17" s="42">
        <v>-96</v>
      </c>
      <c r="F17" s="42">
        <v>-137</v>
      </c>
      <c r="G17" s="42">
        <v>-74</v>
      </c>
      <c r="H17" s="42">
        <v>763</v>
      </c>
      <c r="I17" s="39">
        <v>-495</v>
      </c>
      <c r="J17" s="42"/>
      <c r="K17" s="67">
        <f t="shared" si="0"/>
        <v>4.105263157894737</v>
      </c>
      <c r="L17" s="67">
        <f t="shared" si="1"/>
        <v>2.083032490974729</v>
      </c>
      <c r="M17" s="67">
        <f t="shared" si="1"/>
        <v>0.04347826086956519</v>
      </c>
      <c r="N17" s="67">
        <f t="shared" si="1"/>
        <v>0.8026315789473684</v>
      </c>
      <c r="O17" s="67">
        <f t="shared" si="1"/>
        <v>-1.5138888888888888</v>
      </c>
      <c r="P17" s="67">
        <f t="shared" si="1"/>
        <v>380.5</v>
      </c>
      <c r="Q17" s="68">
        <f t="shared" si="1"/>
        <v>0.5566037735849056</v>
      </c>
      <c r="W17" s="4"/>
      <c r="X17" s="4"/>
      <c r="Y17" s="4"/>
      <c r="Z17" s="4"/>
      <c r="AA17" s="20"/>
      <c r="AB17" s="4"/>
      <c r="AC17" s="4"/>
      <c r="AD17" s="4"/>
      <c r="AE17" s="4"/>
      <c r="AF17" s="21"/>
      <c r="AG17" s="3"/>
      <c r="AH17" s="3"/>
      <c r="AI17" s="3"/>
    </row>
    <row r="18" spans="2:35" ht="15.75" customHeight="1" thickBot="1">
      <c r="B18" s="55" t="s">
        <v>176</v>
      </c>
      <c r="C18" s="58">
        <v>-1566</v>
      </c>
      <c r="D18" s="58">
        <v>-45067</v>
      </c>
      <c r="E18" s="58">
        <v>-1067</v>
      </c>
      <c r="F18" s="58">
        <v>-2306</v>
      </c>
      <c r="G18" s="58">
        <v>-205</v>
      </c>
      <c r="H18" s="58">
        <v>10822</v>
      </c>
      <c r="I18" s="56">
        <v>-39389</v>
      </c>
      <c r="J18" s="42"/>
      <c r="K18" s="93">
        <f t="shared" si="0"/>
        <v>1.1162162162162161</v>
      </c>
      <c r="L18" s="93">
        <f t="shared" si="1"/>
        <v>3.0784615384615384</v>
      </c>
      <c r="M18" s="93">
        <f t="shared" si="1"/>
        <v>0.1196222455403988</v>
      </c>
      <c r="N18" s="93">
        <f t="shared" si="1"/>
        <v>1.4983748645720478</v>
      </c>
      <c r="O18" s="93">
        <f t="shared" si="1"/>
        <v>6.321428571428571</v>
      </c>
      <c r="P18" s="93">
        <f t="shared" si="1"/>
        <v>5.858048162230672</v>
      </c>
      <c r="Q18" s="94">
        <f t="shared" si="1"/>
        <v>2.25099042588313</v>
      </c>
      <c r="R18" s="3"/>
      <c r="S18" s="3"/>
      <c r="T18" s="3"/>
      <c r="U18" s="3"/>
      <c r="V18" s="3"/>
      <c r="AH18" s="3"/>
      <c r="AI18" s="3"/>
    </row>
    <row r="19" spans="2:35" ht="15.75" customHeight="1" thickBot="1">
      <c r="B19" s="55" t="s">
        <v>32</v>
      </c>
      <c r="C19" s="58">
        <v>8446</v>
      </c>
      <c r="D19" s="58">
        <v>-214</v>
      </c>
      <c r="E19" s="58">
        <v>1000</v>
      </c>
      <c r="F19" s="58">
        <v>464</v>
      </c>
      <c r="G19" s="58">
        <v>-74</v>
      </c>
      <c r="H19" s="58">
        <v>-24</v>
      </c>
      <c r="I19" s="56">
        <v>9598</v>
      </c>
      <c r="J19" s="42"/>
      <c r="K19" s="93">
        <f t="shared" si="0"/>
        <v>5.265578635014837</v>
      </c>
      <c r="L19" s="93">
        <f t="shared" si="1"/>
        <v>-1.434959349593496</v>
      </c>
      <c r="M19" s="93">
        <f t="shared" si="1"/>
        <v>-0.010880316518298683</v>
      </c>
      <c r="N19" s="93">
        <f t="shared" si="1"/>
        <v>0.002159827213822796</v>
      </c>
      <c r="O19" s="93">
        <f t="shared" si="1"/>
        <v>-1.74</v>
      </c>
      <c r="P19" s="93">
        <f t="shared" si="1"/>
        <v>0.1428571428571428</v>
      </c>
      <c r="Q19" s="94">
        <f t="shared" si="1"/>
        <v>1.8287651046271738</v>
      </c>
      <c r="R19" s="3"/>
      <c r="S19" s="3"/>
      <c r="T19" s="3"/>
      <c r="U19" s="3"/>
      <c r="V19" s="3"/>
      <c r="AH19" s="3"/>
      <c r="AI19" s="3"/>
    </row>
    <row r="20" spans="2:35" ht="15.75" customHeight="1" thickBot="1">
      <c r="B20" s="55" t="s">
        <v>34</v>
      </c>
      <c r="C20" s="58">
        <v>7787</v>
      </c>
      <c r="D20" s="58">
        <v>-263</v>
      </c>
      <c r="E20" s="58">
        <v>687</v>
      </c>
      <c r="F20" s="58">
        <v>-85</v>
      </c>
      <c r="G20" s="58">
        <v>-92</v>
      </c>
      <c r="H20" s="58">
        <v>-24</v>
      </c>
      <c r="I20" s="56">
        <v>8010</v>
      </c>
      <c r="J20" s="42"/>
      <c r="K20" s="93">
        <f t="shared" si="0"/>
        <v>6.444550669216061</v>
      </c>
      <c r="L20" s="93">
        <f t="shared" si="1"/>
        <v>-1.6004566210045663</v>
      </c>
      <c r="M20" s="93">
        <f t="shared" si="1"/>
        <v>-0.04050279329608941</v>
      </c>
      <c r="N20" s="93">
        <f t="shared" si="1"/>
        <v>-1.4885057471264367</v>
      </c>
      <c r="O20" s="93">
        <f t="shared" si="1"/>
        <v>-2.0952380952380953</v>
      </c>
      <c r="P20" s="93">
        <f t="shared" si="1"/>
        <v>0.1428571428571428</v>
      </c>
      <c r="Q20" s="94">
        <f t="shared" si="1"/>
        <v>2.2868280672958554</v>
      </c>
      <c r="AH20" s="3"/>
      <c r="AI20" s="3"/>
    </row>
    <row r="21" spans="2:35" ht="15.75" customHeight="1">
      <c r="B21" s="36" t="s">
        <v>177</v>
      </c>
      <c r="C21" s="110">
        <v>0</v>
      </c>
      <c r="D21" s="110">
        <v>0</v>
      </c>
      <c r="E21" s="110">
        <v>0</v>
      </c>
      <c r="F21" s="110">
        <v>0</v>
      </c>
      <c r="G21" s="110">
        <v>2</v>
      </c>
      <c r="H21" s="110">
        <v>0</v>
      </c>
      <c r="I21" s="112">
        <v>2</v>
      </c>
      <c r="J21" s="42"/>
      <c r="K21" s="67">
        <f t="shared" si="0"/>
      </c>
      <c r="L21" s="67">
        <f aca="true" t="shared" si="2" ref="L21:O24">_xlfn.IFERROR(D21/D48-1,"")</f>
      </c>
      <c r="M21" s="67">
        <f t="shared" si="2"/>
      </c>
      <c r="N21" s="67">
        <f t="shared" si="2"/>
      </c>
      <c r="O21" s="67">
        <f t="shared" si="2"/>
      </c>
      <c r="P21" s="91">
        <v>0</v>
      </c>
      <c r="Q21" s="68">
        <f>_xlfn.IFERROR(I21/I48-1,"")</f>
      </c>
      <c r="R21" s="3"/>
      <c r="S21" s="3"/>
      <c r="T21" s="3"/>
      <c r="U21" s="3"/>
      <c r="V21" s="3"/>
      <c r="AI21" s="3"/>
    </row>
    <row r="22" spans="2:35" ht="15.75" customHeight="1">
      <c r="B22" s="36" t="s">
        <v>178</v>
      </c>
      <c r="C22" s="110">
        <v>418</v>
      </c>
      <c r="D22" s="110">
        <v>22</v>
      </c>
      <c r="E22" s="110">
        <v>704</v>
      </c>
      <c r="F22" s="110">
        <v>885</v>
      </c>
      <c r="G22" s="110">
        <v>6</v>
      </c>
      <c r="H22" s="110">
        <v>-21</v>
      </c>
      <c r="I22" s="112">
        <v>2014</v>
      </c>
      <c r="J22" s="42"/>
      <c r="K22" s="67">
        <f t="shared" si="0"/>
        <v>0.2861538461538462</v>
      </c>
      <c r="L22" s="67">
        <f t="shared" si="2"/>
        <v>3.4000000000000004</v>
      </c>
      <c r="M22" s="67">
        <f t="shared" si="2"/>
        <v>0.01881331403762654</v>
      </c>
      <c r="N22" s="67">
        <f t="shared" si="2"/>
        <v>3.3382352941176467</v>
      </c>
      <c r="O22" s="67">
        <f t="shared" si="2"/>
        <v>-0.8695652173913043</v>
      </c>
      <c r="P22" s="67">
        <f>_xlfn.IFERROR(H22/H49-1,"")</f>
        <v>-8</v>
      </c>
      <c r="Q22" s="68">
        <f>_xlfn.IFERROR(I22/I49-1,"")</f>
        <v>0.5808477237048666</v>
      </c>
      <c r="R22" s="3"/>
      <c r="S22" s="3"/>
      <c r="T22" s="3"/>
      <c r="U22" s="3"/>
      <c r="V22" s="3"/>
      <c r="AI22" s="3"/>
    </row>
    <row r="23" spans="2:35" ht="15.75" customHeight="1">
      <c r="B23" s="86"/>
      <c r="C23" s="111"/>
      <c r="D23" s="111"/>
      <c r="E23" s="111"/>
      <c r="F23" s="111"/>
      <c r="G23" s="111"/>
      <c r="H23" s="111"/>
      <c r="I23" s="112"/>
      <c r="J23" s="42"/>
      <c r="K23" s="67">
        <f t="shared" si="0"/>
      </c>
      <c r="L23" s="67">
        <f t="shared" si="2"/>
      </c>
      <c r="M23" s="67">
        <f t="shared" si="2"/>
      </c>
      <c r="N23" s="67">
        <f t="shared" si="2"/>
      </c>
      <c r="O23" s="67">
        <f t="shared" si="2"/>
      </c>
      <c r="P23" s="67">
        <f>_xlfn.IFERROR(H23/H50-1,"")</f>
      </c>
      <c r="Q23" s="68">
        <f>_xlfn.IFERROR(I23/I50-1,"")</f>
      </c>
      <c r="R23" s="3"/>
      <c r="S23" s="3"/>
      <c r="T23" s="3"/>
      <c r="U23" s="3"/>
      <c r="V23" s="3"/>
      <c r="AI23" s="3"/>
    </row>
    <row r="24" spans="2:35" ht="15.75" customHeight="1">
      <c r="B24" s="122" t="s">
        <v>179</v>
      </c>
      <c r="C24" s="111">
        <v>6398</v>
      </c>
      <c r="D24" s="111">
        <v>2945</v>
      </c>
      <c r="E24" s="111">
        <v>11597</v>
      </c>
      <c r="F24" s="111">
        <v>1835</v>
      </c>
      <c r="G24" s="111">
        <v>1626</v>
      </c>
      <c r="H24" s="111"/>
      <c r="I24" s="112">
        <v>24401</v>
      </c>
      <c r="J24" s="42"/>
      <c r="K24" s="67">
        <f t="shared" si="0"/>
        <v>-0.04450418160095582</v>
      </c>
      <c r="L24" s="67">
        <f t="shared" si="2"/>
        <v>-0.02354111405835546</v>
      </c>
      <c r="M24" s="67">
        <f t="shared" si="2"/>
        <v>0.00659664959638917</v>
      </c>
      <c r="N24" s="67">
        <f t="shared" si="2"/>
        <v>0.0021845985800108547</v>
      </c>
      <c r="O24" s="67">
        <f t="shared" si="2"/>
        <v>-0.04856641310708021</v>
      </c>
      <c r="P24" s="91"/>
      <c r="Q24" s="68">
        <f>_xlfn.IFERROR(I24/I51-1,"")</f>
        <v>-0.015016348443870342</v>
      </c>
      <c r="R24" s="3"/>
      <c r="S24" s="3"/>
      <c r="T24" s="3"/>
      <c r="U24" s="3"/>
      <c r="V24" s="3"/>
      <c r="AI24" s="3"/>
    </row>
    <row r="25" spans="2:35" ht="15.75" customHeight="1">
      <c r="B25" s="86"/>
      <c r="C25" s="42"/>
      <c r="D25" s="42"/>
      <c r="E25" s="42"/>
      <c r="F25" s="42"/>
      <c r="G25" s="42"/>
      <c r="H25" s="42"/>
      <c r="I25" s="48"/>
      <c r="J25" s="134"/>
      <c r="K25" s="42"/>
      <c r="L25" s="42"/>
      <c r="M25" s="42"/>
      <c r="N25" s="42"/>
      <c r="O25" s="42"/>
      <c r="P25" s="42"/>
      <c r="Q25" s="42"/>
      <c r="R25" s="3"/>
      <c r="S25" s="3"/>
      <c r="T25" s="3"/>
      <c r="U25" s="3"/>
      <c r="V25" s="3"/>
      <c r="AI25" s="3"/>
    </row>
    <row r="26" spans="2:35" ht="15.75" customHeight="1">
      <c r="B26" s="85"/>
      <c r="C26" s="3"/>
      <c r="D26" s="3"/>
      <c r="E26" s="3"/>
      <c r="F26" s="3"/>
      <c r="G26" s="3"/>
      <c r="H26" s="3"/>
      <c r="I26" s="3"/>
      <c r="K26" s="42"/>
      <c r="L26" s="42"/>
      <c r="M26" s="42"/>
      <c r="N26" s="42"/>
      <c r="O26" s="42"/>
      <c r="P26" s="42"/>
      <c r="Q26" s="42"/>
      <c r="R26" s="3"/>
      <c r="S26" s="3"/>
      <c r="T26" s="3"/>
      <c r="U26" s="3"/>
      <c r="V26" s="3"/>
      <c r="AI26" s="3"/>
    </row>
    <row r="27" spans="2:35" ht="15.75" customHeight="1">
      <c r="B27" s="136" t="s">
        <v>180</v>
      </c>
      <c r="C27" s="3"/>
      <c r="D27" s="3"/>
      <c r="E27" s="3"/>
      <c r="F27" s="3"/>
      <c r="G27" s="3"/>
      <c r="H27" s="3"/>
      <c r="I27" s="3"/>
      <c r="K27" s="42"/>
      <c r="L27" s="42"/>
      <c r="M27" s="42"/>
      <c r="N27" s="42"/>
      <c r="O27" s="42"/>
      <c r="P27" s="42"/>
      <c r="Q27" s="42"/>
      <c r="R27" s="3"/>
      <c r="S27" s="3"/>
      <c r="T27" s="3"/>
      <c r="U27" s="3"/>
      <c r="V27" s="3"/>
      <c r="AI27" s="3"/>
    </row>
    <row r="28" spans="2:35" s="2" customFormat="1" ht="15.75" customHeight="1">
      <c r="B28" s="123"/>
      <c r="C28" s="124"/>
      <c r="D28" s="124"/>
      <c r="E28" s="124"/>
      <c r="F28" s="124"/>
      <c r="G28" s="124"/>
      <c r="H28" s="124"/>
      <c r="I28" s="124"/>
      <c r="J28" s="1"/>
      <c r="K28" s="1"/>
      <c r="L28" s="1"/>
      <c r="M28" s="1"/>
      <c r="N28" s="1"/>
      <c r="O28" s="1"/>
      <c r="P28" s="1"/>
      <c r="Q28" s="42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2:35" s="2" customFormat="1" ht="15.75" customHeight="1">
      <c r="B29" s="48"/>
      <c r="C29" s="125"/>
      <c r="D29" s="48"/>
      <c r="E29" s="125"/>
      <c r="F29" s="125"/>
      <c r="G29" s="48"/>
      <c r="H29" s="48"/>
      <c r="I29" s="48"/>
      <c r="J29" s="1"/>
      <c r="K29" s="1"/>
      <c r="L29" s="1"/>
      <c r="M29" s="1"/>
      <c r="N29" s="1"/>
      <c r="O29" s="1"/>
      <c r="P29" s="1"/>
      <c r="Q29" s="42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5" s="2" customFormat="1" ht="75.75" customHeight="1">
      <c r="B30" s="51" t="s">
        <v>166</v>
      </c>
      <c r="C30" s="82" t="s">
        <v>181</v>
      </c>
      <c r="D30" s="82" t="s">
        <v>182</v>
      </c>
      <c r="E30" s="82" t="s">
        <v>183</v>
      </c>
      <c r="F30" s="82" t="s">
        <v>184</v>
      </c>
      <c r="G30" s="97" t="s">
        <v>185</v>
      </c>
      <c r="H30" s="97" t="s">
        <v>186</v>
      </c>
      <c r="I30" s="142" t="s">
        <v>164</v>
      </c>
      <c r="J30" s="54" t="s">
        <v>187</v>
      </c>
      <c r="K30" s="82" t="s">
        <v>181</v>
      </c>
      <c r="L30" s="82" t="s">
        <v>182</v>
      </c>
      <c r="M30" s="82" t="s">
        <v>183</v>
      </c>
      <c r="N30" s="82" t="s">
        <v>184</v>
      </c>
      <c r="O30" s="97" t="s">
        <v>185</v>
      </c>
      <c r="P30" s="97" t="s">
        <v>186</v>
      </c>
      <c r="Q30" s="142" t="s">
        <v>164</v>
      </c>
      <c r="R30" s="9"/>
      <c r="S30" s="9"/>
      <c r="T30" s="9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20" ht="12.75">
      <c r="B31" s="49"/>
      <c r="C31" s="141" t="s">
        <v>42</v>
      </c>
      <c r="D31" s="141" t="s">
        <v>42</v>
      </c>
      <c r="E31" s="141" t="s">
        <v>42</v>
      </c>
      <c r="F31" s="141" t="s">
        <v>42</v>
      </c>
      <c r="G31" s="141" t="s">
        <v>42</v>
      </c>
      <c r="H31" s="141" t="s">
        <v>42</v>
      </c>
      <c r="I31" s="143" t="s">
        <v>42</v>
      </c>
      <c r="J31" s="41"/>
      <c r="K31" s="141" t="s">
        <v>42</v>
      </c>
      <c r="L31" s="141" t="s">
        <v>42</v>
      </c>
      <c r="M31" s="141" t="s">
        <v>42</v>
      </c>
      <c r="N31" s="141" t="s">
        <v>42</v>
      </c>
      <c r="O31" s="141" t="s">
        <v>42</v>
      </c>
      <c r="P31" s="141" t="s">
        <v>42</v>
      </c>
      <c r="Q31" s="143" t="s">
        <v>42</v>
      </c>
      <c r="R31" s="4"/>
      <c r="S31" s="4"/>
      <c r="T31" s="4"/>
    </row>
    <row r="32" spans="2:20" ht="13.5" thickBot="1">
      <c r="B32" s="74"/>
      <c r="C32" s="74"/>
      <c r="D32" s="74"/>
      <c r="E32" s="74"/>
      <c r="F32" s="74"/>
      <c r="G32" s="74"/>
      <c r="H32" s="117"/>
      <c r="I32" s="73"/>
      <c r="K32" s="76"/>
      <c r="L32" s="76"/>
      <c r="M32" s="76"/>
      <c r="N32" s="76"/>
      <c r="O32" s="76"/>
      <c r="P32" s="76"/>
      <c r="Q32" s="75"/>
      <c r="R32" s="135">
        <f>_xlfn.IFERROR(G32/#REF!-1,"")</f>
      </c>
      <c r="S32" s="135">
        <f>_xlfn.IFERROR(H32/#REF!-1,"")</f>
      </c>
      <c r="T32" s="135">
        <f>_xlfn.IFERROR(K32/#REF!-1,"")</f>
      </c>
    </row>
    <row r="33" spans="2:17" ht="15.75" customHeight="1">
      <c r="B33" s="61" t="s">
        <v>167</v>
      </c>
      <c r="C33" s="42"/>
      <c r="D33" s="42"/>
      <c r="E33" s="42"/>
      <c r="F33" s="42"/>
      <c r="G33" s="42"/>
      <c r="H33" s="91"/>
      <c r="I33" s="121"/>
      <c r="J33" s="78"/>
      <c r="K33" s="1">
        <f aca="true" t="shared" si="3" ref="K33:P33">_xlfn.IFERROR(B33/B56-1,"")</f>
      </c>
      <c r="L33" s="1">
        <f t="shared" si="3"/>
      </c>
      <c r="M33" s="1">
        <f t="shared" si="3"/>
      </c>
      <c r="N33" s="1">
        <f t="shared" si="3"/>
      </c>
      <c r="O33" s="1">
        <f t="shared" si="3"/>
      </c>
      <c r="P33" s="1">
        <f t="shared" si="3"/>
      </c>
      <c r="Q33" s="39"/>
    </row>
    <row r="34" spans="2:17" ht="15.75" customHeight="1">
      <c r="B34" s="36" t="s">
        <v>168</v>
      </c>
      <c r="C34" s="42">
        <v>760</v>
      </c>
      <c r="D34" s="42">
        <v>11339</v>
      </c>
      <c r="E34" s="42">
        <v>1646</v>
      </c>
      <c r="F34" s="42">
        <v>795</v>
      </c>
      <c r="G34" s="42">
        <v>13</v>
      </c>
      <c r="H34" s="42">
        <v>0</v>
      </c>
      <c r="I34" s="39">
        <v>14553</v>
      </c>
      <c r="J34" s="78"/>
      <c r="K34" s="69">
        <f aca="true" t="shared" si="4" ref="K34:Q49">C7-C34</f>
        <v>990</v>
      </c>
      <c r="L34" s="69">
        <f t="shared" si="4"/>
        <v>31495</v>
      </c>
      <c r="M34" s="69">
        <f t="shared" si="4"/>
        <v>72</v>
      </c>
      <c r="N34" s="69">
        <f t="shared" si="4"/>
        <v>287</v>
      </c>
      <c r="O34" s="69">
        <f t="shared" si="4"/>
        <v>2</v>
      </c>
      <c r="P34" s="69">
        <f t="shared" si="4"/>
        <v>0</v>
      </c>
      <c r="Q34" s="70">
        <f t="shared" si="4"/>
        <v>32846</v>
      </c>
    </row>
    <row r="35" spans="2:17" ht="15.75" customHeight="1">
      <c r="B35" s="36" t="s">
        <v>169</v>
      </c>
      <c r="C35" s="42">
        <v>1026</v>
      </c>
      <c r="D35" s="42">
        <v>149</v>
      </c>
      <c r="E35" s="42">
        <v>23</v>
      </c>
      <c r="F35" s="42">
        <v>302</v>
      </c>
      <c r="G35" s="42">
        <v>99</v>
      </c>
      <c r="H35" s="42">
        <v>-1599</v>
      </c>
      <c r="I35" s="39">
        <v>0</v>
      </c>
      <c r="J35" s="78"/>
      <c r="K35" s="69">
        <f t="shared" si="4"/>
        <v>6577</v>
      </c>
      <c r="L35" s="69">
        <f t="shared" si="4"/>
        <v>1821</v>
      </c>
      <c r="M35" s="69">
        <f t="shared" si="4"/>
        <v>13</v>
      </c>
      <c r="N35" s="69">
        <f t="shared" si="4"/>
        <v>837</v>
      </c>
      <c r="O35" s="69">
        <f t="shared" si="4"/>
        <v>-2</v>
      </c>
      <c r="P35" s="69">
        <f t="shared" si="4"/>
        <v>-9246</v>
      </c>
      <c r="Q35" s="70">
        <f t="shared" si="4"/>
        <v>0</v>
      </c>
    </row>
    <row r="36" spans="2:17" ht="15.75" customHeight="1" thickBot="1">
      <c r="B36" s="55" t="s">
        <v>170</v>
      </c>
      <c r="C36" s="58">
        <v>1786</v>
      </c>
      <c r="D36" s="58">
        <v>11488</v>
      </c>
      <c r="E36" s="58">
        <v>1669</v>
      </c>
      <c r="F36" s="58">
        <v>1097</v>
      </c>
      <c r="G36" s="58">
        <v>112</v>
      </c>
      <c r="H36" s="58">
        <v>-1599</v>
      </c>
      <c r="I36" s="56">
        <v>14553</v>
      </c>
      <c r="J36" s="78"/>
      <c r="K36" s="103">
        <f t="shared" si="4"/>
        <v>7567</v>
      </c>
      <c r="L36" s="103">
        <f t="shared" si="4"/>
        <v>33316</v>
      </c>
      <c r="M36" s="103">
        <f t="shared" si="4"/>
        <v>85</v>
      </c>
      <c r="N36" s="103">
        <f t="shared" si="4"/>
        <v>1124</v>
      </c>
      <c r="O36" s="103">
        <f t="shared" si="4"/>
        <v>0</v>
      </c>
      <c r="P36" s="103">
        <f t="shared" si="4"/>
        <v>-9246</v>
      </c>
      <c r="Q36" s="104">
        <f t="shared" si="4"/>
        <v>32846</v>
      </c>
    </row>
    <row r="37" spans="2:17" ht="15.75" customHeight="1">
      <c r="B37" s="36" t="s">
        <v>33</v>
      </c>
      <c r="C37" s="42">
        <v>-302</v>
      </c>
      <c r="D37" s="42">
        <v>-54</v>
      </c>
      <c r="E37" s="42">
        <v>-295</v>
      </c>
      <c r="F37" s="42">
        <v>-289</v>
      </c>
      <c r="G37" s="42">
        <v>-16</v>
      </c>
      <c r="H37" s="42">
        <v>0</v>
      </c>
      <c r="I37" s="39">
        <v>-956</v>
      </c>
      <c r="J37" s="78"/>
      <c r="K37" s="69">
        <f t="shared" si="4"/>
        <v>-357</v>
      </c>
      <c r="L37" s="69">
        <f t="shared" si="4"/>
        <v>5</v>
      </c>
      <c r="M37" s="69">
        <f t="shared" si="4"/>
        <v>-18</v>
      </c>
      <c r="N37" s="69">
        <f t="shared" si="4"/>
        <v>-260</v>
      </c>
      <c r="O37" s="69">
        <f t="shared" si="4"/>
        <v>-2</v>
      </c>
      <c r="P37" s="69">
        <f t="shared" si="4"/>
        <v>0</v>
      </c>
      <c r="Q37" s="70">
        <f t="shared" si="4"/>
        <v>-632</v>
      </c>
    </row>
    <row r="38" spans="2:17" ht="15.75" customHeight="1">
      <c r="B38" s="36" t="s">
        <v>171</v>
      </c>
      <c r="C38" s="42">
        <v>-97</v>
      </c>
      <c r="D38" s="42">
        <v>-10409</v>
      </c>
      <c r="E38" s="42">
        <v>-42</v>
      </c>
      <c r="F38" s="42">
        <v>-452</v>
      </c>
      <c r="G38" s="42">
        <v>-13</v>
      </c>
      <c r="H38" s="42">
        <v>1380</v>
      </c>
      <c r="I38" s="39">
        <v>-9633</v>
      </c>
      <c r="J38" s="78"/>
      <c r="K38" s="69">
        <f t="shared" si="4"/>
        <v>-100</v>
      </c>
      <c r="L38" s="69">
        <f t="shared" si="4"/>
        <v>-33155</v>
      </c>
      <c r="M38" s="69">
        <f t="shared" si="4"/>
        <v>-53</v>
      </c>
      <c r="N38" s="69">
        <f t="shared" si="4"/>
        <v>-1053</v>
      </c>
      <c r="O38" s="69">
        <f t="shared" si="4"/>
        <v>2</v>
      </c>
      <c r="P38" s="69">
        <f t="shared" si="4"/>
        <v>8541</v>
      </c>
      <c r="Q38" s="70">
        <f t="shared" si="4"/>
        <v>-25818</v>
      </c>
    </row>
    <row r="39" spans="2:17" ht="15.75" customHeight="1">
      <c r="B39" s="36" t="s">
        <v>172</v>
      </c>
      <c r="C39" s="42">
        <v>-221</v>
      </c>
      <c r="D39" s="42">
        <v>-95</v>
      </c>
      <c r="E39" s="42">
        <v>-384</v>
      </c>
      <c r="F39" s="42">
        <v>-61</v>
      </c>
      <c r="G39" s="42">
        <v>-75</v>
      </c>
      <c r="H39" s="42">
        <v>0</v>
      </c>
      <c r="I39" s="39">
        <v>-836</v>
      </c>
      <c r="J39" s="78"/>
      <c r="K39" s="69">
        <f t="shared" si="4"/>
        <v>-7</v>
      </c>
      <c r="L39" s="69">
        <f t="shared" si="4"/>
        <v>-1</v>
      </c>
      <c r="M39" s="69">
        <f t="shared" si="4"/>
        <v>-41</v>
      </c>
      <c r="N39" s="69">
        <f t="shared" si="4"/>
        <v>-3</v>
      </c>
      <c r="O39" s="69">
        <f t="shared" si="4"/>
        <v>0</v>
      </c>
      <c r="P39" s="69">
        <f t="shared" si="4"/>
        <v>0</v>
      </c>
      <c r="Q39" s="70">
        <f t="shared" si="4"/>
        <v>-52</v>
      </c>
    </row>
    <row r="40" spans="2:17" ht="15.75" customHeight="1">
      <c r="B40" s="36" t="s">
        <v>173</v>
      </c>
      <c r="C40" s="42">
        <v>-154</v>
      </c>
      <c r="D40" s="42">
        <v>-170</v>
      </c>
      <c r="E40" s="42">
        <v>-53</v>
      </c>
      <c r="F40" s="42">
        <v>-45</v>
      </c>
      <c r="G40" s="42">
        <v>-49</v>
      </c>
      <c r="H40" s="42">
        <v>67</v>
      </c>
      <c r="I40" s="39">
        <v>-404</v>
      </c>
      <c r="J40" s="78"/>
      <c r="K40" s="69">
        <f t="shared" si="4"/>
        <v>-136</v>
      </c>
      <c r="L40" s="69">
        <f t="shared" si="4"/>
        <v>-288</v>
      </c>
      <c r="M40" s="69">
        <f t="shared" si="4"/>
        <v>-6</v>
      </c>
      <c r="N40" s="69">
        <f t="shared" si="4"/>
        <v>-6</v>
      </c>
      <c r="O40" s="69">
        <f t="shared" si="4"/>
        <v>20</v>
      </c>
      <c r="P40" s="69">
        <f t="shared" si="4"/>
        <v>40</v>
      </c>
      <c r="Q40" s="70">
        <f t="shared" si="4"/>
        <v>-376</v>
      </c>
    </row>
    <row r="41" spans="2:17" ht="15.75" customHeight="1">
      <c r="B41" s="36" t="s">
        <v>26</v>
      </c>
      <c r="C41" s="42">
        <v>-53</v>
      </c>
      <c r="D41" s="42">
        <v>-47</v>
      </c>
      <c r="E41" s="42">
        <v>-169</v>
      </c>
      <c r="F41" s="42">
        <v>0</v>
      </c>
      <c r="G41" s="42">
        <v>0</v>
      </c>
      <c r="H41" s="42">
        <v>0</v>
      </c>
      <c r="I41" s="39">
        <v>-269</v>
      </c>
      <c r="J41" s="78"/>
      <c r="K41" s="69">
        <f t="shared" si="4"/>
        <v>-85</v>
      </c>
      <c r="L41" s="69">
        <f t="shared" si="4"/>
        <v>1</v>
      </c>
      <c r="M41" s="69">
        <f t="shared" si="4"/>
        <v>-6</v>
      </c>
      <c r="N41" s="69">
        <f t="shared" si="4"/>
        <v>0</v>
      </c>
      <c r="O41" s="69">
        <f t="shared" si="4"/>
        <v>-1</v>
      </c>
      <c r="P41" s="69">
        <f t="shared" si="4"/>
        <v>0</v>
      </c>
      <c r="Q41" s="70">
        <f t="shared" si="4"/>
        <v>-91</v>
      </c>
    </row>
    <row r="42" spans="2:35" ht="15.75" customHeight="1">
      <c r="B42" s="36" t="s">
        <v>31</v>
      </c>
      <c r="C42" s="42">
        <v>10</v>
      </c>
      <c r="D42" s="42">
        <v>0</v>
      </c>
      <c r="E42" s="42">
        <v>1</v>
      </c>
      <c r="F42" s="42">
        <v>0</v>
      </c>
      <c r="G42" s="42">
        <v>5</v>
      </c>
      <c r="H42" s="42">
        <v>0</v>
      </c>
      <c r="I42" s="39">
        <v>16</v>
      </c>
      <c r="J42" s="78"/>
      <c r="K42" s="69">
        <f t="shared" si="4"/>
        <v>-31</v>
      </c>
      <c r="L42" s="69">
        <f t="shared" si="4"/>
        <v>0</v>
      </c>
      <c r="M42" s="69">
        <f t="shared" si="4"/>
        <v>1</v>
      </c>
      <c r="N42" s="69">
        <f t="shared" si="4"/>
        <v>0</v>
      </c>
      <c r="O42" s="69">
        <f t="shared" si="4"/>
        <v>-5</v>
      </c>
      <c r="P42" s="69">
        <f t="shared" si="4"/>
        <v>0</v>
      </c>
      <c r="Q42" s="70">
        <f t="shared" si="4"/>
        <v>-35</v>
      </c>
      <c r="R42" s="3"/>
      <c r="S42" s="3"/>
      <c r="T42" s="3"/>
      <c r="U42" s="3"/>
      <c r="V42" s="3"/>
      <c r="AI42" s="3"/>
    </row>
    <row r="43" spans="2:17" ht="15.75" customHeight="1">
      <c r="B43" s="36" t="s">
        <v>174</v>
      </c>
      <c r="C43" s="42">
        <v>96</v>
      </c>
      <c r="D43" s="42">
        <v>2</v>
      </c>
      <c r="E43" s="42">
        <v>81</v>
      </c>
      <c r="F43" s="42">
        <v>0</v>
      </c>
      <c r="G43" s="42">
        <v>-24</v>
      </c>
      <c r="H43" s="42">
        <v>129</v>
      </c>
      <c r="I43" s="39">
        <v>284</v>
      </c>
      <c r="J43" s="78"/>
      <c r="K43" s="69">
        <f t="shared" si="4"/>
        <v>-32</v>
      </c>
      <c r="L43" s="69">
        <f t="shared" si="4"/>
        <v>-2</v>
      </c>
      <c r="M43" s="69">
        <f t="shared" si="4"/>
        <v>13</v>
      </c>
      <c r="N43" s="69">
        <f t="shared" si="4"/>
        <v>0</v>
      </c>
      <c r="O43" s="69">
        <f t="shared" si="4"/>
        <v>27</v>
      </c>
      <c r="P43" s="69">
        <f t="shared" si="4"/>
        <v>-98</v>
      </c>
      <c r="Q43" s="70">
        <f t="shared" si="4"/>
        <v>-92</v>
      </c>
    </row>
    <row r="44" spans="2:17" ht="15.75" customHeight="1">
      <c r="B44" s="36" t="s">
        <v>175</v>
      </c>
      <c r="C44" s="42">
        <v>-19</v>
      </c>
      <c r="D44" s="42">
        <v>-277</v>
      </c>
      <c r="E44" s="42">
        <v>-92</v>
      </c>
      <c r="F44" s="42">
        <v>-76</v>
      </c>
      <c r="G44" s="42">
        <v>144</v>
      </c>
      <c r="H44" s="42">
        <v>2</v>
      </c>
      <c r="I44" s="39">
        <v>-318</v>
      </c>
      <c r="J44" s="78"/>
      <c r="K44" s="69">
        <f t="shared" si="4"/>
        <v>-78</v>
      </c>
      <c r="L44" s="69">
        <f t="shared" si="4"/>
        <v>-577</v>
      </c>
      <c r="M44" s="69">
        <f t="shared" si="4"/>
        <v>-4</v>
      </c>
      <c r="N44" s="69">
        <f t="shared" si="4"/>
        <v>-61</v>
      </c>
      <c r="O44" s="69">
        <f t="shared" si="4"/>
        <v>-218</v>
      </c>
      <c r="P44" s="69">
        <f t="shared" si="4"/>
        <v>761</v>
      </c>
      <c r="Q44" s="70">
        <f t="shared" si="4"/>
        <v>-177</v>
      </c>
    </row>
    <row r="45" spans="2:17" ht="15.75" customHeight="1" thickBot="1">
      <c r="B45" s="55" t="s">
        <v>176</v>
      </c>
      <c r="C45" s="58">
        <v>-740</v>
      </c>
      <c r="D45" s="58">
        <v>-11050</v>
      </c>
      <c r="E45" s="58">
        <v>-953</v>
      </c>
      <c r="F45" s="58">
        <v>-923</v>
      </c>
      <c r="G45" s="58">
        <v>-28</v>
      </c>
      <c r="H45" s="58">
        <v>1578</v>
      </c>
      <c r="I45" s="56">
        <v>-12116</v>
      </c>
      <c r="J45" s="3"/>
      <c r="K45" s="103">
        <f t="shared" si="4"/>
        <v>-826</v>
      </c>
      <c r="L45" s="103">
        <f t="shared" si="4"/>
        <v>-34017</v>
      </c>
      <c r="M45" s="103">
        <f t="shared" si="4"/>
        <v>-114</v>
      </c>
      <c r="N45" s="103">
        <f t="shared" si="4"/>
        <v>-1383</v>
      </c>
      <c r="O45" s="103">
        <f t="shared" si="4"/>
        <v>-177</v>
      </c>
      <c r="P45" s="103">
        <f t="shared" si="4"/>
        <v>9244</v>
      </c>
      <c r="Q45" s="104">
        <f t="shared" si="4"/>
        <v>-27273</v>
      </c>
    </row>
    <row r="46" spans="2:17" ht="15.75" customHeight="1" thickBot="1">
      <c r="B46" s="55" t="s">
        <v>32</v>
      </c>
      <c r="C46" s="58">
        <v>1348</v>
      </c>
      <c r="D46" s="58">
        <v>492</v>
      </c>
      <c r="E46" s="58">
        <v>1011</v>
      </c>
      <c r="F46" s="58">
        <v>463</v>
      </c>
      <c r="G46" s="58">
        <v>100</v>
      </c>
      <c r="H46" s="58">
        <v>-21</v>
      </c>
      <c r="I46" s="56">
        <v>3393</v>
      </c>
      <c r="K46" s="105">
        <f t="shared" si="4"/>
        <v>7098</v>
      </c>
      <c r="L46" s="105">
        <f t="shared" si="4"/>
        <v>-706</v>
      </c>
      <c r="M46" s="105">
        <f t="shared" si="4"/>
        <v>-11</v>
      </c>
      <c r="N46" s="105">
        <f t="shared" si="4"/>
        <v>1</v>
      </c>
      <c r="O46" s="105">
        <f t="shared" si="4"/>
        <v>-174</v>
      </c>
      <c r="P46" s="105">
        <f t="shared" si="4"/>
        <v>-3</v>
      </c>
      <c r="Q46" s="106">
        <f t="shared" si="4"/>
        <v>6205</v>
      </c>
    </row>
    <row r="47" spans="2:17" ht="15.75" customHeight="1" thickBot="1">
      <c r="B47" s="55" t="s">
        <v>34</v>
      </c>
      <c r="C47" s="58">
        <v>1046</v>
      </c>
      <c r="D47" s="58">
        <v>438</v>
      </c>
      <c r="E47" s="58">
        <v>716</v>
      </c>
      <c r="F47" s="58">
        <v>174</v>
      </c>
      <c r="G47" s="58">
        <v>84</v>
      </c>
      <c r="H47" s="58">
        <v>-21</v>
      </c>
      <c r="I47" s="56">
        <v>2437</v>
      </c>
      <c r="K47" s="105">
        <f t="shared" si="4"/>
        <v>6741</v>
      </c>
      <c r="L47" s="105">
        <f t="shared" si="4"/>
        <v>-701</v>
      </c>
      <c r="M47" s="105">
        <f t="shared" si="4"/>
        <v>-29</v>
      </c>
      <c r="N47" s="105">
        <f t="shared" si="4"/>
        <v>-259</v>
      </c>
      <c r="O47" s="105">
        <f t="shared" si="4"/>
        <v>-176</v>
      </c>
      <c r="P47" s="105">
        <f t="shared" si="4"/>
        <v>-3</v>
      </c>
      <c r="Q47" s="106">
        <f t="shared" si="4"/>
        <v>5573</v>
      </c>
    </row>
    <row r="48" spans="2:35" ht="15.75" customHeight="1">
      <c r="B48" s="36" t="s">
        <v>177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2">
        <v>0</v>
      </c>
      <c r="K48" s="69">
        <f t="shared" si="4"/>
        <v>0</v>
      </c>
      <c r="L48" s="69">
        <f aca="true" t="shared" si="5" ref="L48:Q49">D21-D48</f>
        <v>0</v>
      </c>
      <c r="M48" s="69">
        <f t="shared" si="5"/>
        <v>0</v>
      </c>
      <c r="N48" s="69">
        <f t="shared" si="5"/>
        <v>0</v>
      </c>
      <c r="O48" s="69">
        <f t="shared" si="5"/>
        <v>2</v>
      </c>
      <c r="P48" s="69">
        <f t="shared" si="5"/>
        <v>0</v>
      </c>
      <c r="Q48" s="70">
        <f t="shared" si="5"/>
        <v>2</v>
      </c>
      <c r="R48" s="3"/>
      <c r="S48" s="3"/>
      <c r="T48" s="3"/>
      <c r="U48" s="3"/>
      <c r="V48" s="3"/>
      <c r="AI48" s="3"/>
    </row>
    <row r="49" spans="2:35" ht="15.75" customHeight="1">
      <c r="B49" s="36" t="s">
        <v>178</v>
      </c>
      <c r="C49" s="111">
        <v>325</v>
      </c>
      <c r="D49" s="111">
        <v>5</v>
      </c>
      <c r="E49" s="111">
        <v>691</v>
      </c>
      <c r="F49" s="111">
        <v>204</v>
      </c>
      <c r="G49" s="111">
        <v>46</v>
      </c>
      <c r="H49" s="111">
        <v>3</v>
      </c>
      <c r="I49" s="112">
        <v>1274</v>
      </c>
      <c r="K49" s="69">
        <f t="shared" si="4"/>
        <v>93</v>
      </c>
      <c r="L49" s="69">
        <f t="shared" si="5"/>
        <v>17</v>
      </c>
      <c r="M49" s="69">
        <f t="shared" si="5"/>
        <v>13</v>
      </c>
      <c r="N49" s="69">
        <f t="shared" si="5"/>
        <v>681</v>
      </c>
      <c r="O49" s="69">
        <f t="shared" si="5"/>
        <v>-40</v>
      </c>
      <c r="P49" s="69">
        <f t="shared" si="5"/>
        <v>-24</v>
      </c>
      <c r="Q49" s="70">
        <f t="shared" si="5"/>
        <v>740</v>
      </c>
      <c r="R49" s="3"/>
      <c r="S49" s="3"/>
      <c r="T49" s="3"/>
      <c r="U49" s="3"/>
      <c r="V49" s="3"/>
      <c r="AI49" s="3"/>
    </row>
    <row r="50" spans="2:35" ht="15.75" customHeight="1">
      <c r="B50" s="86"/>
      <c r="C50" s="110"/>
      <c r="D50" s="110"/>
      <c r="E50" s="110"/>
      <c r="F50" s="110"/>
      <c r="G50" s="110"/>
      <c r="H50" s="110"/>
      <c r="I50" s="112"/>
      <c r="K50" s="69"/>
      <c r="L50" s="69"/>
      <c r="M50" s="69"/>
      <c r="N50" s="69"/>
      <c r="O50" s="69"/>
      <c r="P50" s="69"/>
      <c r="Q50" s="70"/>
      <c r="R50" s="3"/>
      <c r="S50" s="3"/>
      <c r="T50" s="3"/>
      <c r="U50" s="3"/>
      <c r="V50" s="3"/>
      <c r="AI50" s="3"/>
    </row>
    <row r="51" spans="2:35" ht="12.75">
      <c r="B51" s="122" t="s">
        <v>179</v>
      </c>
      <c r="C51" s="110">
        <v>6696</v>
      </c>
      <c r="D51" s="110">
        <v>3016</v>
      </c>
      <c r="E51" s="110">
        <v>11521</v>
      </c>
      <c r="F51" s="110">
        <v>1831</v>
      </c>
      <c r="G51" s="110">
        <v>1709</v>
      </c>
      <c r="H51" s="110"/>
      <c r="I51" s="112">
        <v>24773</v>
      </c>
      <c r="K51" s="69">
        <f>C24-C51</f>
        <v>-298</v>
      </c>
      <c r="L51" s="69">
        <f>D24-D51</f>
        <v>-71</v>
      </c>
      <c r="M51" s="69">
        <f>E24-E51</f>
        <v>76</v>
      </c>
      <c r="N51" s="69">
        <f>F24-F51</f>
        <v>4</v>
      </c>
      <c r="O51" s="69">
        <f>G24-G51</f>
        <v>-83</v>
      </c>
      <c r="P51" s="69"/>
      <c r="Q51" s="70">
        <f>I24-I51</f>
        <v>-372</v>
      </c>
      <c r="R51" s="3"/>
      <c r="S51" s="3"/>
      <c r="T51" s="3"/>
      <c r="U51" s="3"/>
      <c r="V51" s="3"/>
      <c r="AI51" s="3"/>
    </row>
    <row r="52" spans="2:9" ht="12.75">
      <c r="B52" s="122"/>
      <c r="C52" s="42"/>
      <c r="D52" s="42"/>
      <c r="E52" s="42"/>
      <c r="F52" s="42"/>
      <c r="G52" s="42"/>
      <c r="H52" s="42"/>
      <c r="I52" s="91"/>
    </row>
    <row r="53" spans="4:6" ht="12.75" customHeight="1">
      <c r="D53" s="42"/>
      <c r="E53" s="42"/>
      <c r="F53" s="1"/>
    </row>
    <row r="54" spans="2:10" ht="12.75">
      <c r="B54" s="136" t="s">
        <v>180</v>
      </c>
      <c r="E54" s="1"/>
      <c r="F54" s="1"/>
      <c r="J54" s="3"/>
    </row>
    <row r="55" spans="2:9" ht="12.75">
      <c r="B55" s="85"/>
      <c r="C55" s="3"/>
      <c r="D55" s="3"/>
      <c r="E55" s="3"/>
      <c r="F55" s="3"/>
      <c r="G55" s="3"/>
      <c r="H55" s="3"/>
      <c r="I55" s="3"/>
    </row>
    <row r="56" spans="5:6" ht="15.75" customHeight="1">
      <c r="E56" s="1"/>
      <c r="F56" s="1"/>
    </row>
    <row r="57" spans="2:6" ht="12.75">
      <c r="B57" s="84"/>
      <c r="E57" s="1"/>
      <c r="F57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9" max="52" man="1"/>
  </colBreaks>
  <customProperties>
    <customPr name="SheetOption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weronika.zajac@pgnig.pl</dc:creator>
  <cp:keywords/>
  <dc:description/>
  <cp:lastModifiedBy>Galińska Anna</cp:lastModifiedBy>
  <cp:lastPrinted>2017-05-24T17:15:20Z</cp:lastPrinted>
  <dcterms:created xsi:type="dcterms:W3CDTF">2007-11-13T09:27:33Z</dcterms:created>
  <dcterms:modified xsi:type="dcterms:W3CDTF">2022-05-18T12:10:49Z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PGNiG Q2 2018_PL.xls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