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210" windowWidth="28875" windowHeight="6870" tabRatio="778" activeTab="0"/>
  </bookViews>
  <sheets>
    <sheet name="PGNiG Group" sheetId="1" r:id="rId1"/>
    <sheet name="Changes in Acounting Policies" sheetId="2" r:id="rId2"/>
    <sheet name="Income Statement" sheetId="3" r:id="rId3"/>
    <sheet name="Statement of Financial Position" sheetId="4" r:id="rId4"/>
    <sheet name="Statement of Cash Flows" sheetId="5" r:id="rId5"/>
    <sheet name="Sales revenue" sheetId="6" r:id="rId6"/>
    <sheet name="Operating costs" sheetId="7" r:id="rId7"/>
    <sheet name="Operating data" sheetId="8" r:id="rId8"/>
    <sheet name="Segments" sheetId="9" r:id="rId9"/>
    <sheet name="Segmenty działalności_1Q przeks" sheetId="10" state="hidden" r:id="rId10"/>
  </sheets>
  <definedNames>
    <definedName name="_xlfn.IFERROR" hidden="1">#NAME?</definedName>
    <definedName name="_xlnm.Print_Area" localSheetId="2">'Income Statement'!$B$2:$R$29</definedName>
    <definedName name="_xlnm.Print_Area" localSheetId="6">'Operating costs'!$B$2:$R$27</definedName>
    <definedName name="_xlnm.Print_Area" localSheetId="7">'Operating data'!$B$2:$N$55</definedName>
    <definedName name="_xlnm.Print_Area" localSheetId="0">'PGNiG Group'!$A$1:$C$22</definedName>
    <definedName name="_xlnm.Print_Area" localSheetId="5">'Sales revenue'!$B$2:$R$26</definedName>
    <definedName name="_xlnm.Print_Area" localSheetId="8">'Segments'!$B$2:$U$21</definedName>
    <definedName name="_xlnm.Print_Area" localSheetId="9">'Segmenty działalności_1Q przeks'!$B$2:$R$96</definedName>
    <definedName name="_xlnm.Print_Area" localSheetId="4">'Statement of Cash Flows'!$B$2:$R$43</definedName>
    <definedName name="_xlnm.Print_Area" localSheetId="3">'Statement of Financial Position'!$B$2:$R$49</definedName>
    <definedName name="_xlnm.Print_Titles" localSheetId="2">'Income Statement'!$B:$B</definedName>
    <definedName name="_xlnm.Print_Titles" localSheetId="6">'Operating costs'!$B:$B</definedName>
    <definedName name="_xlnm.Print_Titles" localSheetId="7">'Operating data'!$B:$B</definedName>
    <definedName name="_xlnm.Print_Titles" localSheetId="5">'Sales revenue'!$B:$B</definedName>
    <definedName name="_xlnm.Print_Titles" localSheetId="8">'Segments'!$B:$B</definedName>
    <definedName name="_xlnm.Print_Titles" localSheetId="4">'Statement of Cash Flows'!$B:$B</definedName>
    <definedName name="_xlnm.Print_Titles" localSheetId="3">'Statement of Financial Position'!$B:$B</definedName>
  </definedNames>
  <calcPr fullCalcOnLoad="1"/>
</workbook>
</file>

<file path=xl/sharedStrings.xml><?xml version="1.0" encoding="utf-8"?>
<sst xmlns="http://schemas.openxmlformats.org/spreadsheetml/2006/main" count="718" uniqueCount="303">
  <si>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</si>
  <si>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</si>
  <si>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</si>
  <si>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</si>
  <si>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</si>
  <si>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</si>
  <si>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</si>
  <si>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</si>
  <si>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</si>
  <si>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</si>
  <si>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</si>
  <si>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</si>
  <si>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</si>
  <si>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</si>
  <si>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</si>
  <si>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</si>
  <si>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</si>
  <si>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</si>
  <si>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</si>
  <si>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</si>
  <si>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</si>
  <si>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</si>
  <si>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</si>
  <si>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</si>
  <si>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</si>
  <si>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</si>
  <si>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</si>
  <si>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</si>
  <si>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</si>
  <si>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</si>
  <si>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</si>
  <si>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</si>
  <si>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</si>
  <si>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</si>
  <si>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</si>
  <si>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</si>
  <si>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</si>
  <si>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</si>
  <si>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</si>
  <si>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</si>
  <si>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</si>
  <si>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</si>
  <si>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2011</t>
  </si>
  <si>
    <t>Q1 2012</t>
  </si>
  <si>
    <t>Q4 2012</t>
  </si>
  <si>
    <t>Q4 2011</t>
  </si>
  <si>
    <t>(w milionach złotych)</t>
  </si>
  <si>
    <t>FY 2012</t>
  </si>
  <si>
    <t>Q3 2012</t>
  </si>
  <si>
    <t>Q2 2012</t>
  </si>
  <si>
    <t>FY 2011</t>
  </si>
  <si>
    <t>Q3 2011</t>
  </si>
  <si>
    <t>Q2 2011</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</si>
  <si>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</si>
  <si>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</si>
  <si>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</si>
  <si>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</si>
  <si>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</si>
  <si>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</si>
  <si>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</si>
  <si>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</si>
  <si>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</si>
  <si>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</si>
  <si>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</si>
  <si>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</si>
  <si>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</si>
  <si>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</si>
  <si>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</si>
  <si>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Q2 2015</t>
  </si>
  <si>
    <t>Q1 2015</t>
  </si>
  <si>
    <t>Q3 2015</t>
  </si>
  <si>
    <t>Q4 2015</t>
  </si>
  <si>
    <t>FY 2015</t>
  </si>
  <si>
    <t>Q1 2016</t>
  </si>
  <si>
    <t>Q2 2016</t>
  </si>
  <si>
    <t>-</t>
  </si>
  <si>
    <t>Q3 2016</t>
  </si>
  <si>
    <t>Q4 2016</t>
  </si>
  <si>
    <t>FY 2016</t>
  </si>
  <si>
    <t xml:space="preserve">        Pakistan</t>
  </si>
  <si>
    <t xml:space="preserve">        LNG</t>
  </si>
  <si>
    <r>
      <t>(GWh</t>
    </r>
    <r>
      <rPr>
        <sz val="10"/>
        <color indexed="8"/>
        <rFont val="Arial"/>
        <family val="2"/>
      </rPr>
      <t xml:space="preserve">) </t>
    </r>
  </si>
  <si>
    <t>Consolidated statement of profit or loss</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</si>
  <si>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</si>
  <si>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</si>
  <si>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</si>
  <si>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</si>
  <si>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</si>
  <si>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</si>
  <si>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</si>
  <si>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</si>
  <si>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</si>
  <si>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</si>
  <si>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</si>
  <si>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</si>
  <si>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amortisation (EBITDA)</t>
  </si>
  <si>
    <t>Depreciation and amortisation</t>
  </si>
  <si>
    <t>Operating profit (EBIT)</t>
  </si>
  <si>
    <t>Net finance costs</t>
  </si>
  <si>
    <t>Profit/(loss) from equity-accounted investees</t>
  </si>
  <si>
    <t>Profit before tax</t>
  </si>
  <si>
    <t>Income tax</t>
  </si>
  <si>
    <t>Net profit</t>
  </si>
  <si>
    <t>(in PLN million)</t>
  </si>
  <si>
    <t>*restated</t>
  </si>
  <si>
    <t>Consolidated statement of financial position</t>
  </si>
  <si>
    <t>ASSETS</t>
  </si>
  <si>
    <t>Property, plant and equipment</t>
  </si>
  <si>
    <t>Intangible assets</t>
  </si>
  <si>
    <t>Deferred tax assets</t>
  </si>
  <si>
    <t>Equity-accounted investees</t>
  </si>
  <si>
    <t>Other assets</t>
  </si>
  <si>
    <t>Non-current assets</t>
  </si>
  <si>
    <t>Inventories</t>
  </si>
  <si>
    <t>Receivables</t>
  </si>
  <si>
    <t>Derivative financial instruments</t>
  </si>
  <si>
    <t>Cash and cash equivalents</t>
  </si>
  <si>
    <t>Assets held for sale</t>
  </si>
  <si>
    <t>Current assets</t>
  </si>
  <si>
    <t>Share capital and share premium</t>
  </si>
  <si>
    <t>Accumulated other comprehensive income</t>
  </si>
  <si>
    <t>Retained earnings</t>
  </si>
  <si>
    <t>Equity attributable to owners of the parent</t>
  </si>
  <si>
    <t>Equity attributable to non-controlling interests</t>
  </si>
  <si>
    <t>EQUITY AND LIABILITIES</t>
  </si>
  <si>
    <t>Total equity</t>
  </si>
  <si>
    <t>Financing liabilities</t>
  </si>
  <si>
    <t>Employee benefit obligations</t>
  </si>
  <si>
    <t>Provision for well decommissioning costs</t>
  </si>
  <si>
    <t>Other provisions</t>
  </si>
  <si>
    <t>Grants</t>
  </si>
  <si>
    <t>Deferred tax liabilities</t>
  </si>
  <si>
    <t>Other liabilities</t>
  </si>
  <si>
    <t>Non-current liabilities</t>
  </si>
  <si>
    <t>Current liabilities</t>
  </si>
  <si>
    <t>TOTAL EQUITY AND LIABILITIES</t>
  </si>
  <si>
    <t>% change</t>
  </si>
  <si>
    <t>Total liabilities</t>
  </si>
  <si>
    <t>Consolidated statement of cash flows</t>
  </si>
  <si>
    <t>amount change</t>
  </si>
  <si>
    <t>Cash flows from operating activities</t>
  </si>
  <si>
    <t>Current tax expense</t>
  </si>
  <si>
    <t>Net gain/(loss) on investing activities</t>
  </si>
  <si>
    <t>Other non-monetary adjustments</t>
  </si>
  <si>
    <t>Income tax paid</t>
  </si>
  <si>
    <t>Net cash from operating activities</t>
  </si>
  <si>
    <t>Cash flows from investing activities</t>
  </si>
  <si>
    <t>Payments for acquisition of tangible exploration and evaluation assets under construction</t>
  </si>
  <si>
    <t>Payments for other property, plant and equipment and intangible assets</t>
  </si>
  <si>
    <t>Payments for shares in related entities</t>
  </si>
  <si>
    <t>Other items, net</t>
  </si>
  <si>
    <t>Net cash from investing activities</t>
  </si>
  <si>
    <t>Cash flows from financing activities</t>
  </si>
  <si>
    <t>Payment for treasury shares</t>
  </si>
  <si>
    <t>Increase in debt</t>
  </si>
  <si>
    <t>Proceeds from derivative financial instruments</t>
  </si>
  <si>
    <t>Decrease in debt</t>
  </si>
  <si>
    <t>Dividends paid</t>
  </si>
  <si>
    <t>Payment for derivative financial instruments</t>
  </si>
  <si>
    <t>Net cash from financing activities</t>
  </si>
  <si>
    <t>Net cash flows</t>
  </si>
  <si>
    <t>Cash and cash equivalents at beginning of period</t>
  </si>
  <si>
    <t>Foreign exchange differences on cash and cash equivalents</t>
  </si>
  <si>
    <t>Cash and cash equivalents at end of period</t>
  </si>
  <si>
    <t xml:space="preserve">        High-methane gas</t>
  </si>
  <si>
    <t xml:space="preserve">        Nitrogen-rich gas</t>
  </si>
  <si>
    <t xml:space="preserve">        CNG</t>
  </si>
  <si>
    <t xml:space="preserve">        Propane-butane gas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</si>
  <si>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</si>
  <si>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</si>
  <si>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</si>
  <si>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</si>
  <si>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</si>
  <si>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</si>
  <si>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</si>
  <si>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</si>
  <si>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</si>
  <si>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</si>
  <si>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</si>
  <si>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</si>
  <si>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</si>
  <si>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</si>
  <si>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Revenue from sale of gas and other revenue</t>
  </si>
  <si>
    <t>Revenue from sale of gas, including:</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</si>
  <si>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</si>
  <si>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</si>
  <si>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</si>
  <si>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</si>
  <si>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</si>
  <si>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</si>
  <si>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</si>
  <si>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</si>
  <si>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</si>
  <si>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</si>
  <si>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</si>
  <si>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</si>
  <si>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</si>
  <si>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</si>
  <si>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</si>
  <si>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intangible assets</t>
  </si>
  <si>
    <t>Total</t>
  </si>
  <si>
    <t>TOTAL ASSETS</t>
  </si>
  <si>
    <t>`</t>
  </si>
  <si>
    <t xml:space="preserve"> (%)</t>
  </si>
  <si>
    <t>Movements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</si>
  <si>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</si>
  <si>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</si>
  <si>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</si>
  <si>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</si>
  <si>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</si>
  <si>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deferred income</t>
  </si>
  <si>
    <r>
      <t>(mcm</t>
    </r>
    <r>
      <rPr>
        <sz val="10"/>
        <color indexed="8"/>
        <rFont val="Arial"/>
        <family val="2"/>
      </rPr>
      <t xml:space="preserve">) </t>
    </r>
  </si>
  <si>
    <r>
      <t>(TJ</t>
    </r>
    <r>
      <rPr>
        <sz val="10"/>
        <color indexed="8"/>
        <rFont val="Arial"/>
        <family val="2"/>
      </rPr>
      <t xml:space="preserve">) </t>
    </r>
  </si>
  <si>
    <t>(ths tonnes)</t>
  </si>
  <si>
    <t>Natural gas production of PGNiG Group</t>
  </si>
  <si>
    <t>High-methane gas (E)</t>
  </si>
  <si>
    <t xml:space="preserve">        Poland</t>
  </si>
  <si>
    <t xml:space="preserve">        Norway</t>
  </si>
  <si>
    <t>Nitrogen-rich gas (Ls/Lw measured as E equiv.)</t>
  </si>
  <si>
    <t>Natural gas sales of PGNiG Group</t>
  </si>
  <si>
    <t xml:space="preserve">        sales of PST outside of PGNiG Group</t>
  </si>
  <si>
    <t>Total (measured as E equivalent)</t>
  </si>
  <si>
    <t>Total production volume in kboe/d</t>
  </si>
  <si>
    <t>Sales of natural gas directly from fields od PGNiG SA</t>
  </si>
  <si>
    <t>Imports of natural gas</t>
  </si>
  <si>
    <t>Total:</t>
  </si>
  <si>
    <t xml:space="preserve">        from the East</t>
  </si>
  <si>
    <t>Gas E in underground storage facilities</t>
  </si>
  <si>
    <t>At the end</t>
  </si>
  <si>
    <t>Gas distribution volumes (in natural units)</t>
  </si>
  <si>
    <t>high-methane gas, nitrogen gas, propane-butane, coking gas</t>
  </si>
  <si>
    <t>Production of crude oil and condesate</t>
  </si>
  <si>
    <t>Production volume in kbbl/d</t>
  </si>
  <si>
    <t>Sales of crude oil and condensate</t>
  </si>
  <si>
    <t>Generation</t>
  </si>
  <si>
    <t>Production heat outside of PGNiG Group</t>
  </si>
  <si>
    <t>Production power net 2nd level (for sale)</t>
  </si>
  <si>
    <t>* sales volumes include sales of LNG</t>
  </si>
  <si>
    <t>Total (measured as E equivalent)*</t>
  </si>
  <si>
    <t>Segments</t>
  </si>
  <si>
    <t>Distribution</t>
  </si>
  <si>
    <t>Income statement</t>
  </si>
  <si>
    <t>Sales to external customers</t>
  </si>
  <si>
    <t>Total segment revenue</t>
  </si>
  <si>
    <t>Profit/(loss) from  equity-accounted investees</t>
  </si>
  <si>
    <t xml:space="preserve">Expenditure on acquisition of property, plant and equipment and intangible assets </t>
  </si>
  <si>
    <t>Workforce*</t>
  </si>
  <si>
    <t>*Excluding the workforce of equity-accounted investees</t>
  </si>
  <si>
    <t>Exploration and Production</t>
  </si>
  <si>
    <t>Operating data</t>
  </si>
  <si>
    <t>Trade and Storage</t>
  </si>
  <si>
    <t>Other Segments</t>
  </si>
  <si>
    <t>Changes in Accounting Policies</t>
  </si>
  <si>
    <t xml:space="preserve">In the consolidated financial statements for 2016, the Group made presentation changes with respect to the following items of the statement of financial position:
• Deferred tax assets and liabilities – in accordance with IAS 12, deferred tax assets and liabilities were presented on a net basis; and
• Gas Facility Decommissioning Fund cash – following a detailed analysis, it was transferred from cash and cash equivalents to other assets (under non-current assets).
As the amendments discussed above were applied retrospectively, the data as at January 1st 2015 and December 31st 2015 presented in the statement of financial position is restated.
</t>
  </si>
  <si>
    <t>Changes in Acounting Policies</t>
  </si>
  <si>
    <t>Generation (PGNiG TERMIKA Group)</t>
  </si>
  <si>
    <t>Inter-segments sales</t>
  </si>
  <si>
    <t>Reconciliation 
with consolidated data</t>
  </si>
  <si>
    <t>Exploration and Production*</t>
  </si>
  <si>
    <t>Trade and Storage*</t>
  </si>
  <si>
    <t>Distribution*</t>
  </si>
  <si>
    <t>Generation*</t>
  </si>
  <si>
    <t>Other Segments*</t>
  </si>
  <si>
    <t>Total*</t>
  </si>
  <si>
    <t>Reconciliation 
with consolidated data*</t>
  </si>
  <si>
    <t>Changes in reporting segment presentation</t>
  </si>
  <si>
    <t>In Q1 2017, the Group made significant changes in segment reporting, involving in particular:
1. For the purposes of transferring gas produced in Poland between the Exploration and Production segment and the Trade and Storage segment, the following methodology was applied to determine the settlement price: transfer of gas from the Exploration and Production segment to the Trade and Storage segment is made at a price calculated as the average monthly price quoted on the POLPX Day-Ahead Market, less a discount enabling the Trade and Storage segment to cover an appropriate position of costs of high-methane gas storage plus margin. The settlement price used for gas transfers between other segments, in particular for own consumption, also changed and was set as the average monthly price quoted on the POLPX Day-Ahead Market.
2. In addition, reclassifications were also made between other items of operating expenses based on the type of operations.
3. PGNiG S.A.’s corporate centre and the company PGNiG Finance AB have been separated from the Trade and Storage segment and are now disclosed under Other Segments. The PGNiG Management Board resolved to adjust the financial results of the Trade and Storage segment for the revenue, costs and expenses generated by PGNiG S.A.’s Head Office and PGNiG Finance AB, which perform support functions for the other segments of the PGNiG Group.</t>
  </si>
  <si>
    <t>Trade and tax payables *</t>
  </si>
  <si>
    <t>Q1 2017</t>
  </si>
  <si>
    <t>December 
31st 2016</t>
  </si>
  <si>
    <t>Selected financial and operating data
PGNiG Group in Q1 2016 - Q2 2017*</t>
  </si>
  <si>
    <t>H1 2017</t>
  </si>
  <si>
    <t>H1 2016
* restated</t>
  </si>
  <si>
    <t>Q2 2017</t>
  </si>
  <si>
    <t>Q2 2016
* restated</t>
  </si>
  <si>
    <t>% change
H1 2017/H1 2016</t>
  </si>
  <si>
    <t>amount change 
H1 2017/H1 2016</t>
  </si>
  <si>
    <t>% change
Q2 2017/Q1 2016</t>
  </si>
  <si>
    <t>amount change
Q2 2017/Q1 2017</t>
  </si>
  <si>
    <t>Operating profit before depreciation and amortization (EBITDA)</t>
  </si>
  <si>
    <t>Depreciation and amortization</t>
  </si>
  <si>
    <t>June 
30th 2017</t>
  </si>
  <si>
    <t>H1 2016</t>
  </si>
  <si>
    <t>Q2 02017</t>
  </si>
  <si>
    <r>
      <t>(mcm</t>
    </r>
    <r>
      <rPr>
        <sz val="10"/>
        <color indexed="8"/>
        <rFont val="Arial"/>
        <family val="2"/>
      </rPr>
      <t xml:space="preserve">) </t>
    </r>
  </si>
  <si>
    <t>Segments in Q2 2017</t>
  </si>
  <si>
    <t>Segments in Q2 2016*</t>
  </si>
  <si>
    <t>* In each quarter, the estimated financial data are presented in line with the new segmental approach. As the changes were applied retrospectively, the table below presents the restated data as at June 30th 2016.</t>
  </si>
  <si>
    <t>* Including income tax of PLN 113m (2016: PLN 180m)</t>
  </si>
  <si>
    <t xml:space="preserve">  -   </t>
  </si>
  <si>
    <t>Q1 2016
* restated</t>
  </si>
  <si>
    <t xml:space="preserve">* The Group made a detailed analysis of the Extraction Facilities Decommissioning Fund's cash, as a result of which in 2016 there was a transfer from cash and cash equivalents to other assets (non-current).
As the change was applied retrospectively, the table below presents the restated data as at June 30th 2016.
</t>
  </si>
  <si>
    <t xml:space="preserve">    Change in other assets *</t>
  </si>
  <si>
    <t xml:space="preserve">        Impairment losses on property, plant and equipment</t>
  </si>
  <si>
    <t>-22x</t>
  </si>
  <si>
    <t>36x</t>
  </si>
  <si>
    <t>75x</t>
  </si>
  <si>
    <t>32x</t>
  </si>
  <si>
    <t>14x</t>
  </si>
  <si>
    <t>16x</t>
  </si>
  <si>
    <t>12x</t>
  </si>
  <si>
    <t xml:space="preserve">(TJ) </t>
  </si>
  <si>
    <t xml:space="preserve">(GWh) </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</si>
</sst>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000"/>
    <numFmt numFmtId="182" formatCode="0.00000"/>
    <numFmt numFmtId="183" formatCode="0.0000"/>
    <numFmt numFmtId="184" formatCode="_-* #,##0.0\ _z_ł_-;\-* #,##0.0\ _z_ł_-;_-* &quot;-&quot;??\ _z_ł_-;_-@_-"/>
    <numFmt numFmtId="185" formatCode="_-* #,##0.00\ &quot;Sk&quot;_-;\-* #,##0.00\ &quot;Sk&quot;_-;_-* &quot;-&quot;??\ &quot;Sk&quot;_-;_-@_-"/>
    <numFmt numFmtId="186" formatCode="General_)"/>
    <numFmt numFmtId="187" formatCode="0.00_)"/>
    <numFmt numFmtId="188" formatCode="&quot;See Note &quot;\ #"/>
    <numFmt numFmtId="189" formatCode="\ #,##0"/>
    <numFmt numFmtId="190" formatCode="&quot;L.&quot;\ #,##0;[Red]\-&quot;L.&quot;\ #,##0"/>
    <numFmt numFmtId="191" formatCode="0.00000000"/>
    <numFmt numFmtId="192" formatCode="0.0000000"/>
    <numFmt numFmtId="193" formatCode="_(* #,##0._);_(* \(#,##0\);_(* &quot;-&quot;??_);_(@_)"/>
  </numFmts>
  <fonts count="109">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9"/>
      <name val="Calibri"/>
      <family val="2"/>
    </font>
    <font>
      <sz val="10"/>
      <color indexed="8"/>
      <name val="Calibri"/>
      <family val="2"/>
    </font>
    <font>
      <i/>
      <sz val="10"/>
      <color indexed="8"/>
      <name val="Calibri"/>
      <family val="2"/>
    </font>
    <font>
      <sz val="18"/>
      <color indexed="18"/>
      <name val="Arial"/>
      <family val="2"/>
    </font>
    <font>
      <b/>
      <sz val="30"/>
      <color indexed="18"/>
      <name val="Calibri"/>
      <family val="2"/>
    </font>
    <font>
      <b/>
      <sz val="12"/>
      <color indexed="18"/>
      <name val="Arial"/>
      <family val="2"/>
    </font>
    <font>
      <b/>
      <sz val="10"/>
      <color indexed="30"/>
      <name val="Arial"/>
      <family val="2"/>
    </font>
    <font>
      <sz val="12"/>
      <color indexed="18"/>
      <name val="Arial"/>
      <family val="2"/>
    </font>
    <font>
      <sz val="10"/>
      <color indexed="30"/>
      <name val="Arial"/>
      <family val="2"/>
    </font>
    <font>
      <sz val="24"/>
      <color indexed="18"/>
      <name val="Arial"/>
      <family val="2"/>
    </font>
    <font>
      <sz val="20"/>
      <name val="Calibri"/>
      <family val="2"/>
    </font>
    <font>
      <b/>
      <sz val="20"/>
      <name val="Calibri"/>
      <family val="2"/>
    </font>
    <font>
      <sz val="30"/>
      <color indexed="18"/>
      <name val="Calibri"/>
      <family val="2"/>
    </font>
    <font>
      <sz val="20"/>
      <color indexed="9"/>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i/>
      <sz val="10"/>
      <color theme="1"/>
      <name val="Calibri"/>
      <family val="2"/>
    </font>
    <font>
      <sz val="18"/>
      <color rgb="FF0A1D64"/>
      <name val="Arial"/>
      <family val="2"/>
    </font>
    <font>
      <b/>
      <sz val="30"/>
      <color rgb="FF0A1D64"/>
      <name val="Calibri"/>
      <family val="2"/>
    </font>
    <font>
      <sz val="10"/>
      <color rgb="FF000000"/>
      <name val="Arial"/>
      <family val="2"/>
    </font>
    <font>
      <b/>
      <sz val="12"/>
      <color rgb="FF0A1D64"/>
      <name val="Arial"/>
      <family val="2"/>
    </font>
    <font>
      <b/>
      <sz val="10"/>
      <color rgb="FF0768A9"/>
      <name val="Arial"/>
      <family val="2"/>
    </font>
    <font>
      <sz val="8"/>
      <color rgb="FF000000"/>
      <name val="Arial"/>
      <family val="2"/>
    </font>
    <font>
      <sz val="12"/>
      <color rgb="FF0A1D64"/>
      <name val="Arial"/>
      <family val="2"/>
    </font>
    <font>
      <sz val="10"/>
      <color rgb="FF0768A9"/>
      <name val="Arial"/>
      <family val="2"/>
    </font>
    <font>
      <sz val="24"/>
      <color rgb="FF0A1D64"/>
      <name val="Arial"/>
      <family val="2"/>
    </font>
    <font>
      <sz val="30"/>
      <color rgb="FF0A1D64"/>
      <name val="Calibri"/>
      <family val="2"/>
    </font>
    <font>
      <sz val="20"/>
      <color theme="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theme="0" tint="-0.3499799966812134"/>
        <bgColor indexed="64"/>
      </patternFill>
    </fill>
    <fill>
      <patternFill patternType="solid">
        <fgColor theme="0"/>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rgb="FFEAEAEA"/>
        <bgColor indexed="64"/>
      </patternFill>
    </fill>
    <fill>
      <patternFill patternType="solid">
        <fgColor rgb="FF00008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style="thick">
        <color rgb="FF0A1D64"/>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s>
  <cellStyleXfs count="306">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75" fillId="2" borderId="0" applyNumberFormat="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22" fillId="0" borderId="0">
      <alignment/>
      <protection/>
    </xf>
    <xf numFmtId="164"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77" fillId="26" borderId="1" applyNumberFormat="0" applyAlignment="0" applyProtection="0"/>
    <xf numFmtId="0" fontId="77" fillId="26" borderId="1" applyNumberFormat="0" applyAlignment="0" applyProtection="0"/>
    <xf numFmtId="0" fontId="78" fillId="27" borderId="2" applyNumberFormat="0" applyAlignment="0" applyProtection="0"/>
    <xf numFmtId="0" fontId="78" fillId="27" borderId="2" applyNumberFormat="0" applyAlignment="0" applyProtection="0"/>
    <xf numFmtId="49" fontId="8" fillId="0" borderId="3">
      <alignment horizontal="right" wrapText="1"/>
      <protection/>
    </xf>
    <xf numFmtId="0" fontId="79"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5" fontId="5" fillId="0" borderId="0">
      <alignment horizontal="center" vertical="top" wrapText="1"/>
      <protection/>
    </xf>
    <xf numFmtId="165"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5" fontId="6" fillId="0" borderId="0">
      <alignment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165" fontId="8" fillId="0" borderId="0">
      <alignment horizontal="center" vertical="top" wrapText="1"/>
      <protection/>
    </xf>
    <xf numFmtId="10" fontId="24" fillId="29" borderId="4" applyNumberFormat="0" applyBorder="0" applyAlignment="0" applyProtection="0"/>
    <xf numFmtId="0" fontId="80" fillId="0" borderId="5" applyNumberFormat="0" applyFill="0" applyAlignment="0" applyProtection="0"/>
    <xf numFmtId="0" fontId="80" fillId="0" borderId="5" applyNumberFormat="0" applyFill="0" applyAlignment="0" applyProtection="0"/>
    <xf numFmtId="0" fontId="81" fillId="31" borderId="6" applyNumberFormat="0" applyAlignment="0" applyProtection="0"/>
    <xf numFmtId="0" fontId="81" fillId="31" borderId="6" applyNumberFormat="0" applyAlignment="0" applyProtection="0"/>
    <xf numFmtId="2" fontId="11" fillId="0" borderId="0">
      <alignment/>
      <protection/>
    </xf>
    <xf numFmtId="0" fontId="26" fillId="0" borderId="0">
      <alignment/>
      <protection/>
    </xf>
    <xf numFmtId="185" fontId="2" fillId="0" borderId="0" applyFont="0" applyFill="0" applyBorder="0" applyAlignment="0" applyProtection="0"/>
    <xf numFmtId="186"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82" fillId="0" borderId="8" applyNumberFormat="0" applyFill="0" applyAlignment="0" applyProtection="0"/>
    <xf numFmtId="0" fontId="82" fillId="0" borderId="8"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 fillId="0" borderId="0">
      <alignment horizontal="right"/>
      <protection locked="0"/>
    </xf>
    <xf numFmtId="0" fontId="85" fillId="32" borderId="0" applyNumberFormat="0" applyBorder="0" applyAlignment="0" applyProtection="0"/>
    <xf numFmtId="0" fontId="85" fillId="32" borderId="0" applyNumberFormat="0" applyBorder="0" applyAlignment="0" applyProtection="0"/>
    <xf numFmtId="187"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86" fillId="0" borderId="0">
      <alignment/>
      <protection/>
    </xf>
    <xf numFmtId="0" fontId="2" fillId="0" borderId="0">
      <alignment/>
      <protection/>
    </xf>
    <xf numFmtId="0" fontId="87"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87" fillId="0" borderId="0">
      <alignment/>
      <protection/>
    </xf>
    <xf numFmtId="0" fontId="86" fillId="0" borderId="0">
      <alignment/>
      <protection/>
    </xf>
    <xf numFmtId="0" fontId="2" fillId="0" borderId="0">
      <alignment/>
      <protection/>
    </xf>
    <xf numFmtId="0" fontId="2" fillId="0" borderId="0">
      <alignment/>
      <protection/>
    </xf>
    <xf numFmtId="0" fontId="8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87"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86" fillId="0" borderId="0">
      <alignment/>
      <protection/>
    </xf>
    <xf numFmtId="0" fontId="0" fillId="0" borderId="0">
      <alignment/>
      <protection/>
    </xf>
    <xf numFmtId="0" fontId="88" fillId="0" borderId="0">
      <alignment/>
      <protection/>
    </xf>
    <xf numFmtId="0" fontId="0" fillId="0" borderId="0">
      <alignment/>
      <protection/>
    </xf>
    <xf numFmtId="0" fontId="2"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7" fillId="0" borderId="0">
      <alignment/>
      <protection/>
    </xf>
    <xf numFmtId="0" fontId="86" fillId="0" borderId="0">
      <alignment/>
      <protection/>
    </xf>
    <xf numFmtId="0" fontId="86" fillId="0" borderId="0">
      <alignment/>
      <protection/>
    </xf>
    <xf numFmtId="0" fontId="86" fillId="0" borderId="0">
      <alignment/>
      <protection/>
    </xf>
    <xf numFmtId="0" fontId="75" fillId="0" borderId="0">
      <alignment/>
      <protection/>
    </xf>
    <xf numFmtId="0" fontId="2" fillId="0" borderId="0">
      <alignment/>
      <protection/>
    </xf>
    <xf numFmtId="0" fontId="86" fillId="0" borderId="0">
      <alignment/>
      <protection/>
    </xf>
    <xf numFmtId="0" fontId="86" fillId="0" borderId="0">
      <alignment/>
      <protection/>
    </xf>
    <xf numFmtId="0" fontId="87" fillId="0" borderId="0">
      <alignment/>
      <protection/>
    </xf>
    <xf numFmtId="0" fontId="2" fillId="0" borderId="0">
      <alignment/>
      <protection/>
    </xf>
    <xf numFmtId="0" fontId="2" fillId="0" borderId="0">
      <alignment/>
      <protection/>
    </xf>
    <xf numFmtId="0" fontId="86" fillId="0" borderId="0">
      <alignment/>
      <protection/>
    </xf>
    <xf numFmtId="0" fontId="86" fillId="0" borderId="0">
      <alignment/>
      <protection/>
    </xf>
    <xf numFmtId="0" fontId="75"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89" fillId="27" borderId="1" applyNumberFormat="0" applyAlignment="0" applyProtection="0"/>
    <xf numFmtId="0" fontId="89" fillId="27" borderId="1" applyNumberFormat="0" applyAlignment="0" applyProtection="0"/>
    <xf numFmtId="0" fontId="12" fillId="0" borderId="0" applyNumberFormat="0" applyFill="0" applyBorder="0" applyAlignment="0" applyProtection="0"/>
    <xf numFmtId="4" fontId="13" fillId="0" borderId="0" applyProtection="0">
      <alignment/>
    </xf>
    <xf numFmtId="188"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5"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89" fontId="31" fillId="0" borderId="0">
      <alignment/>
      <protection/>
    </xf>
    <xf numFmtId="189"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91"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2" fillId="0" borderId="0">
      <alignment/>
      <protection/>
    </xf>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94" fillId="0" borderId="0" applyNumberFormat="0" applyFill="0" applyBorder="0" applyAlignment="0" applyProtection="0"/>
    <xf numFmtId="0" fontId="0" fillId="50" borderId="14" applyNumberFormat="0" applyFont="0" applyAlignment="0" applyProtection="0"/>
    <xf numFmtId="0" fontId="75" fillId="50" borderId="14" applyNumberFormat="0" applyFont="0" applyAlignment="0" applyProtection="0"/>
    <xf numFmtId="186" fontId="27" fillId="0" borderId="0">
      <alignment/>
      <protection/>
    </xf>
    <xf numFmtId="190" fontId="1" fillId="0" borderId="0" applyFont="0" applyFill="0" applyBorder="0" applyAlignment="0" applyProtection="0"/>
    <xf numFmtId="190" fontId="1" fillId="0" borderId="0" applyFont="0" applyFill="0" applyBorder="0" applyAlignment="0" applyProtection="0"/>
    <xf numFmtId="165" fontId="11" fillId="0" borderId="0">
      <alignment vertical="top" wrapText="1"/>
      <protection/>
    </xf>
    <xf numFmtId="165" fontId="11" fillId="0" borderId="0">
      <alignment vertical="top" wrapText="1"/>
      <protection/>
    </xf>
    <xf numFmtId="165" fontId="11" fillId="30" borderId="0">
      <alignment vertical="top" wrapText="1"/>
      <protection/>
    </xf>
    <xf numFmtId="165" fontId="8"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95" fillId="51" borderId="0" applyNumberFormat="0" applyBorder="0" applyAlignment="0" applyProtection="0"/>
    <xf numFmtId="0" fontId="95" fillId="51" borderId="0" applyNumberFormat="0" applyBorder="0" applyAlignment="0" applyProtection="0"/>
    <xf numFmtId="0" fontId="0" fillId="0" borderId="0">
      <alignment/>
      <protection/>
    </xf>
  </cellStyleXfs>
  <cellXfs count="215">
    <xf numFmtId="0" fontId="0" fillId="0" borderId="0" xfId="0" applyAlignment="1">
      <alignment/>
    </xf>
    <xf numFmtId="0" fontId="57" fillId="0" borderId="0" xfId="0" applyFont="1" applyAlignment="1">
      <alignment/>
    </xf>
    <xf numFmtId="0" fontId="58" fillId="0" borderId="0" xfId="0" applyFont="1" applyAlignment="1">
      <alignment/>
    </xf>
    <xf numFmtId="166" fontId="57" fillId="0" borderId="0" xfId="0" applyNumberFormat="1" applyFont="1" applyAlignment="1">
      <alignment/>
    </xf>
    <xf numFmtId="166" fontId="59" fillId="0" borderId="3" xfId="157" applyNumberFormat="1" applyFont="1" applyFill="1" applyBorder="1" applyAlignment="1" applyProtection="1">
      <alignment vertical="center"/>
      <protection/>
    </xf>
    <xf numFmtId="166" fontId="60" fillId="0" borderId="3" xfId="157" applyNumberFormat="1" applyFont="1" applyFill="1" applyBorder="1" applyAlignment="1" applyProtection="1">
      <alignment vertical="center"/>
      <protection/>
    </xf>
    <xf numFmtId="166" fontId="57" fillId="0" borderId="0" xfId="157" applyNumberFormat="1" applyFont="1" applyFill="1" applyBorder="1" applyAlignment="1" applyProtection="1">
      <alignment vertical="center"/>
      <protection/>
    </xf>
    <xf numFmtId="166" fontId="58" fillId="0" borderId="0" xfId="157" applyNumberFormat="1" applyFont="1" applyFill="1" applyBorder="1" applyAlignment="1" applyProtection="1">
      <alignment vertical="center"/>
      <protection/>
    </xf>
    <xf numFmtId="0" fontId="57" fillId="0" borderId="0" xfId="193" applyFont="1" applyFill="1" applyBorder="1" applyAlignment="1">
      <alignment vertical="center"/>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66" fontId="59" fillId="0" borderId="15" xfId="157" applyNumberFormat="1" applyFont="1" applyFill="1" applyBorder="1" applyAlignment="1" applyProtection="1">
      <alignment vertical="center"/>
      <protection/>
    </xf>
    <xf numFmtId="166" fontId="60" fillId="0" borderId="15" xfId="157" applyNumberFormat="1" applyFont="1" applyFill="1" applyBorder="1" applyAlignment="1" applyProtection="1">
      <alignment vertical="center"/>
      <protection/>
    </xf>
    <xf numFmtId="0" fontId="59" fillId="38" borderId="0" xfId="194" applyFont="1" applyFill="1" applyAlignment="1">
      <alignment vertical="center"/>
      <protection/>
    </xf>
    <xf numFmtId="0" fontId="59" fillId="0" borderId="0" xfId="194" applyFont="1" applyFill="1" applyAlignment="1">
      <alignment vertical="center"/>
      <protection/>
    </xf>
    <xf numFmtId="0" fontId="61" fillId="52" borderId="3" xfId="192" applyFont="1" applyFill="1" applyBorder="1" applyAlignment="1">
      <alignment horizontal="left" vertical="center" wrapText="1"/>
      <protection/>
    </xf>
    <xf numFmtId="0" fontId="61" fillId="52" borderId="3" xfId="192" applyFont="1" applyFill="1" applyBorder="1" applyAlignment="1">
      <alignment horizontal="center" vertical="center" wrapText="1"/>
      <protection/>
    </xf>
    <xf numFmtId="0" fontId="61" fillId="53" borderId="3" xfId="192" applyFont="1" applyFill="1" applyBorder="1" applyAlignment="1">
      <alignment horizontal="left" vertical="center" wrapText="1"/>
      <protection/>
    </xf>
    <xf numFmtId="0" fontId="61" fillId="53" borderId="3" xfId="192" applyFont="1" applyFill="1" applyBorder="1" applyAlignment="1">
      <alignment horizontal="center" vertical="center" wrapText="1"/>
      <protection/>
    </xf>
    <xf numFmtId="0" fontId="59" fillId="0" borderId="0" xfId="192" applyFont="1" applyBorder="1" applyAlignment="1">
      <alignment horizontal="left" vertical="center" wrapText="1"/>
      <protection/>
    </xf>
    <xf numFmtId="166" fontId="57" fillId="0" borderId="0" xfId="192" applyNumberFormat="1" applyFont="1" applyFill="1" applyAlignment="1">
      <alignment horizontal="right" vertical="center" wrapText="1"/>
      <protection/>
    </xf>
    <xf numFmtId="166" fontId="59" fillId="0" borderId="0" xfId="192" applyNumberFormat="1" applyFont="1" applyFill="1" applyAlignment="1">
      <alignment horizontal="right" vertical="center" wrapText="1"/>
      <protection/>
    </xf>
    <xf numFmtId="0" fontId="57" fillId="0" borderId="0" xfId="192" applyFont="1" applyBorder="1" applyAlignment="1">
      <alignment horizontal="left" vertical="center" wrapText="1"/>
      <protection/>
    </xf>
    <xf numFmtId="9" fontId="58" fillId="0" borderId="0" xfId="219" applyFont="1" applyFill="1" applyBorder="1" applyAlignment="1" applyProtection="1">
      <alignment vertical="center"/>
      <protection/>
    </xf>
    <xf numFmtId="0" fontId="57" fillId="0" borderId="3" xfId="192" applyFont="1" applyBorder="1" applyAlignment="1">
      <alignment horizontal="left" vertical="center" wrapText="1"/>
      <protection/>
    </xf>
    <xf numFmtId="166" fontId="57" fillId="0" borderId="3" xfId="157" applyNumberFormat="1" applyFont="1" applyFill="1" applyBorder="1" applyAlignment="1" applyProtection="1">
      <alignment vertical="center"/>
      <protection/>
    </xf>
    <xf numFmtId="0" fontId="57" fillId="0" borderId="0" xfId="192" applyFont="1" applyFill="1" applyBorder="1" applyAlignment="1">
      <alignment horizontal="left" vertical="center" wrapText="1"/>
      <protection/>
    </xf>
    <xf numFmtId="0" fontId="57" fillId="0" borderId="3" xfId="192" applyFont="1" applyFill="1" applyBorder="1" applyAlignment="1">
      <alignment horizontal="left" vertical="center" wrapText="1"/>
      <protection/>
    </xf>
    <xf numFmtId="9" fontId="60" fillId="0" borderId="0" xfId="219" applyFont="1" applyFill="1" applyBorder="1" applyAlignment="1" applyProtection="1">
      <alignment vertical="center"/>
      <protection/>
    </xf>
    <xf numFmtId="0" fontId="59" fillId="0" borderId="15" xfId="192" applyFont="1" applyFill="1" applyBorder="1" applyAlignment="1">
      <alignment horizontal="left" vertical="center" wrapText="1"/>
      <protection/>
    </xf>
    <xf numFmtId="166" fontId="58" fillId="0" borderId="3" xfId="157" applyNumberFormat="1" applyFont="1" applyFill="1" applyBorder="1" applyAlignment="1" applyProtection="1">
      <alignment vertical="center"/>
      <protection/>
    </xf>
    <xf numFmtId="0" fontId="59" fillId="0" borderId="3" xfId="192" applyFont="1" applyFill="1" applyBorder="1" applyAlignment="1">
      <alignment horizontal="left" vertical="center" wrapText="1"/>
      <protection/>
    </xf>
    <xf numFmtId="166" fontId="57" fillId="0" borderId="15" xfId="157" applyNumberFormat="1" applyFont="1" applyFill="1" applyBorder="1" applyAlignment="1" applyProtection="1">
      <alignment vertical="center"/>
      <protection/>
    </xf>
    <xf numFmtId="0" fontId="59" fillId="0" borderId="0" xfId="192" applyFont="1" applyFill="1" applyBorder="1" applyAlignment="1">
      <alignment horizontal="left" vertical="center" wrapText="1"/>
      <protection/>
    </xf>
    <xf numFmtId="0" fontId="57" fillId="0" borderId="15" xfId="192" applyFont="1" applyFill="1" applyBorder="1" applyAlignment="1">
      <alignment horizontal="left" vertical="center" wrapText="1"/>
      <protection/>
    </xf>
    <xf numFmtId="0" fontId="57" fillId="0" borderId="16" xfId="192" applyFont="1" applyFill="1" applyBorder="1" applyAlignment="1">
      <alignment horizontal="left" vertical="center" wrapText="1"/>
      <protection/>
    </xf>
    <xf numFmtId="166" fontId="57" fillId="0" borderId="16" xfId="157" applyNumberFormat="1" applyFont="1" applyFill="1" applyBorder="1" applyAlignment="1" applyProtection="1">
      <alignment vertical="center"/>
      <protection/>
    </xf>
    <xf numFmtId="166" fontId="58" fillId="0" borderId="15" xfId="157" applyNumberFormat="1" applyFont="1" applyFill="1" applyBorder="1" applyAlignment="1" applyProtection="1">
      <alignment vertical="center"/>
      <protection/>
    </xf>
    <xf numFmtId="166" fontId="58" fillId="0" borderId="16" xfId="157"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165" fontId="57" fillId="0" borderId="0" xfId="157" applyNumberFormat="1" applyFont="1" applyFill="1" applyBorder="1" applyAlignment="1" applyProtection="1">
      <alignment vertical="center"/>
      <protection/>
    </xf>
    <xf numFmtId="165" fontId="58" fillId="0" borderId="0" xfId="157" applyNumberFormat="1" applyFont="1" applyFill="1" applyBorder="1" applyAlignment="1" applyProtection="1">
      <alignment vertical="center"/>
      <protection/>
    </xf>
    <xf numFmtId="166" fontId="59" fillId="0" borderId="16" xfId="157" applyNumberFormat="1" applyFont="1" applyFill="1" applyBorder="1" applyAlignment="1" applyProtection="1">
      <alignment vertical="center"/>
      <protection/>
    </xf>
    <xf numFmtId="173" fontId="58" fillId="0" borderId="0" xfId="219" applyNumberFormat="1" applyFont="1" applyFill="1" applyBorder="1" applyAlignment="1" applyProtection="1">
      <alignment vertical="center"/>
      <protection/>
    </xf>
    <xf numFmtId="0" fontId="57" fillId="0" borderId="0" xfId="193" applyFont="1" applyFill="1" applyBorder="1" applyAlignment="1">
      <alignment vertical="center" wrapText="1"/>
      <protection/>
    </xf>
    <xf numFmtId="0" fontId="58" fillId="0" borderId="0" xfId="193" applyFont="1" applyFill="1" applyBorder="1" applyAlignment="1">
      <alignment vertical="center" wrapText="1"/>
      <protection/>
    </xf>
    <xf numFmtId="3" fontId="57" fillId="0" borderId="0" xfId="0" applyNumberFormat="1" applyFont="1" applyAlignment="1">
      <alignment/>
    </xf>
    <xf numFmtId="3" fontId="61" fillId="52" borderId="3" xfId="192" applyNumberFormat="1" applyFont="1" applyFill="1" applyBorder="1" applyAlignment="1">
      <alignment horizontal="left" vertical="center" wrapText="1"/>
      <protection/>
    </xf>
    <xf numFmtId="0" fontId="57" fillId="0" borderId="0" xfId="193" applyFont="1" applyFill="1" applyAlignment="1">
      <alignment horizontal="left" indent="2"/>
      <protection/>
    </xf>
    <xf numFmtId="0" fontId="57" fillId="0" borderId="0" xfId="193" applyFont="1" applyFill="1" applyAlignment="1">
      <alignment horizontal="left" wrapText="1" indent="2"/>
      <protection/>
    </xf>
    <xf numFmtId="0" fontId="57" fillId="0" borderId="0" xfId="0" applyFont="1" applyBorder="1" applyAlignment="1">
      <alignment/>
    </xf>
    <xf numFmtId="0" fontId="57" fillId="0" borderId="0" xfId="172" applyFont="1">
      <alignment/>
      <protection/>
    </xf>
    <xf numFmtId="0" fontId="57" fillId="0" borderId="0" xfId="172" applyFont="1" applyFill="1">
      <alignment/>
      <protection/>
    </xf>
    <xf numFmtId="9" fontId="58" fillId="0" borderId="0" xfId="220" applyFont="1" applyFill="1" applyBorder="1" applyAlignment="1" applyProtection="1">
      <alignment vertical="center"/>
      <protection/>
    </xf>
    <xf numFmtId="9" fontId="58" fillId="0" borderId="3" xfId="220" applyFont="1" applyFill="1" applyBorder="1" applyAlignment="1" applyProtection="1">
      <alignment vertical="center"/>
      <protection/>
    </xf>
    <xf numFmtId="9" fontId="60" fillId="0" borderId="0" xfId="220" applyFont="1" applyFill="1" applyBorder="1" applyAlignment="1" applyProtection="1">
      <alignment vertical="center"/>
      <protection/>
    </xf>
    <xf numFmtId="9" fontId="60" fillId="0" borderId="15" xfId="220" applyFont="1" applyFill="1" applyBorder="1" applyAlignment="1" applyProtection="1">
      <alignment vertical="center"/>
      <protection/>
    </xf>
    <xf numFmtId="9" fontId="60" fillId="0" borderId="3" xfId="220" applyFont="1" applyFill="1" applyBorder="1" applyAlignment="1" applyProtection="1">
      <alignment vertical="center"/>
      <protection/>
    </xf>
    <xf numFmtId="9" fontId="58" fillId="0" borderId="15" xfId="220" applyFont="1" applyFill="1" applyBorder="1" applyAlignment="1" applyProtection="1">
      <alignment vertical="center"/>
      <protection/>
    </xf>
    <xf numFmtId="9" fontId="58" fillId="0" borderId="16" xfId="220" applyFont="1" applyFill="1" applyBorder="1" applyAlignment="1" applyProtection="1">
      <alignment vertical="center"/>
      <protection/>
    </xf>
    <xf numFmtId="166" fontId="57" fillId="0" borderId="0" xfId="172" applyNumberFormat="1" applyFont="1">
      <alignment/>
      <protection/>
    </xf>
    <xf numFmtId="166" fontId="57" fillId="0" borderId="17" xfId="157" applyNumberFormat="1" applyFont="1" applyFill="1" applyBorder="1" applyAlignment="1" applyProtection="1">
      <alignment vertical="center"/>
      <protection/>
    </xf>
    <xf numFmtId="179" fontId="57" fillId="0" borderId="0" xfId="0" applyNumberFormat="1" applyFont="1" applyAlignment="1">
      <alignment/>
    </xf>
    <xf numFmtId="0" fontId="57" fillId="0" borderId="0" xfId="0" applyFont="1" applyFill="1" applyBorder="1" applyAlignment="1">
      <alignment/>
    </xf>
    <xf numFmtId="0" fontId="58" fillId="0" borderId="0" xfId="0" applyFont="1" applyFill="1" applyBorder="1" applyAlignment="1">
      <alignment/>
    </xf>
    <xf numFmtId="9" fontId="58" fillId="0" borderId="0" xfId="219" applyFont="1" applyFill="1" applyBorder="1" applyAlignment="1">
      <alignment vertical="center" wrapText="1"/>
    </xf>
    <xf numFmtId="9" fontId="60" fillId="0" borderId="0" xfId="219" applyFont="1" applyFill="1" applyBorder="1" applyAlignment="1">
      <alignment vertical="center" wrapText="1"/>
    </xf>
    <xf numFmtId="0" fontId="60" fillId="0" borderId="0" xfId="193" applyFont="1" applyFill="1" applyBorder="1" applyAlignment="1">
      <alignment vertical="center" wrapText="1"/>
      <protection/>
    </xf>
    <xf numFmtId="1" fontId="57" fillId="0" borderId="0" xfId="193" applyNumberFormat="1" applyFont="1" applyFill="1" applyBorder="1" applyAlignment="1">
      <alignment vertical="center"/>
      <protection/>
    </xf>
    <xf numFmtId="166" fontId="57"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177" fontId="96" fillId="54" borderId="0" xfId="0" applyNumberFormat="1" applyFont="1" applyFill="1" applyBorder="1" applyAlignment="1">
      <alignment horizontal="right" vertical="top" wrapText="1"/>
    </xf>
    <xf numFmtId="177" fontId="97" fillId="54" borderId="0" xfId="0" applyNumberFormat="1" applyFont="1" applyFill="1" applyBorder="1" applyAlignment="1">
      <alignment horizontal="right" vertical="top" wrapText="1"/>
    </xf>
    <xf numFmtId="0" fontId="58" fillId="0" borderId="0" xfId="159" applyFont="1">
      <alignment/>
      <protection/>
    </xf>
    <xf numFmtId="0" fontId="57" fillId="0" borderId="0" xfId="159" applyFont="1">
      <alignment/>
      <protection/>
    </xf>
    <xf numFmtId="0" fontId="58" fillId="0" borderId="0" xfId="159" applyFont="1" applyBorder="1">
      <alignment/>
      <protection/>
    </xf>
    <xf numFmtId="166" fontId="57" fillId="0" borderId="0" xfId="159" applyNumberFormat="1" applyFont="1">
      <alignment/>
      <protection/>
    </xf>
    <xf numFmtId="0" fontId="0" fillId="0" borderId="0" xfId="0" applyFill="1" applyBorder="1" applyAlignment="1">
      <alignment vertical="center" wrapText="1"/>
    </xf>
    <xf numFmtId="0" fontId="98" fillId="0" borderId="0" xfId="0" applyFont="1" applyAlignment="1">
      <alignment horizontal="left" vertical="center" indent="2" readingOrder="1"/>
    </xf>
    <xf numFmtId="0" fontId="99" fillId="55" borderId="0" xfId="193" applyFont="1" applyFill="1" applyAlignment="1">
      <alignment vertical="center" wrapText="1"/>
      <protection/>
    </xf>
    <xf numFmtId="0" fontId="57" fillId="56" borderId="18" xfId="193" applyFont="1" applyFill="1" applyBorder="1" applyAlignment="1">
      <alignment vertical="center"/>
      <protection/>
    </xf>
    <xf numFmtId="0" fontId="100" fillId="0" borderId="0" xfId="0" applyFont="1" applyAlignment="1">
      <alignment horizontal="left" vertical="center"/>
    </xf>
    <xf numFmtId="0" fontId="0" fillId="0" borderId="0" xfId="0" applyFont="1" applyAlignment="1">
      <alignment horizontal="left" vertical="center"/>
    </xf>
    <xf numFmtId="0" fontId="100" fillId="0" borderId="0" xfId="0" applyFont="1" applyBorder="1" applyAlignment="1">
      <alignment horizontal="left" vertical="center"/>
    </xf>
    <xf numFmtId="0" fontId="100" fillId="0" borderId="0" xfId="0" applyFont="1" applyBorder="1" applyAlignment="1">
      <alignment horizontal="left" vertical="center" wrapText="1"/>
    </xf>
    <xf numFmtId="0" fontId="100" fillId="0" borderId="19" xfId="0" applyFont="1" applyBorder="1" applyAlignment="1">
      <alignment horizontal="left" vertical="center"/>
    </xf>
    <xf numFmtId="166" fontId="100" fillId="57" borderId="0" xfId="0" applyNumberFormat="1" applyFont="1" applyFill="1" applyBorder="1" applyAlignment="1">
      <alignment horizontal="left" vertical="center"/>
    </xf>
    <xf numFmtId="166" fontId="100" fillId="57" borderId="20" xfId="0" applyNumberFormat="1" applyFont="1" applyFill="1" applyBorder="1" applyAlignment="1">
      <alignment horizontal="left" vertical="center"/>
    </xf>
    <xf numFmtId="166" fontId="100" fillId="57" borderId="0" xfId="0" applyNumberFormat="1" applyFont="1" applyFill="1" applyBorder="1" applyAlignment="1">
      <alignment horizontal="right" vertical="center"/>
    </xf>
    <xf numFmtId="0" fontId="58" fillId="0" borderId="0" xfId="0" applyFont="1" applyBorder="1" applyAlignment="1">
      <alignment/>
    </xf>
    <xf numFmtId="0" fontId="100" fillId="0" borderId="0" xfId="0" applyFont="1" applyFill="1" applyBorder="1" applyAlignment="1">
      <alignment horizontal="right" vertical="center"/>
    </xf>
    <xf numFmtId="166" fontId="100" fillId="0" borderId="20" xfId="0" applyNumberFormat="1" applyFont="1" applyFill="1" applyBorder="1" applyAlignment="1">
      <alignment horizontal="left" vertical="center"/>
    </xf>
    <xf numFmtId="166" fontId="100" fillId="0" borderId="0" xfId="0" applyNumberFormat="1" applyFont="1" applyFill="1" applyBorder="1" applyAlignment="1">
      <alignment horizontal="left" vertical="center"/>
    </xf>
    <xf numFmtId="166" fontId="100" fillId="0" borderId="0" xfId="0" applyNumberFormat="1" applyFont="1" applyFill="1" applyBorder="1" applyAlignment="1">
      <alignment horizontal="right" vertical="center"/>
    </xf>
    <xf numFmtId="9" fontId="100" fillId="0" borderId="20" xfId="219" applyFont="1" applyFill="1" applyBorder="1" applyAlignment="1">
      <alignment horizontal="right" vertical="center"/>
    </xf>
    <xf numFmtId="9" fontId="100" fillId="0" borderId="0" xfId="0" applyNumberFormat="1" applyFont="1" applyFill="1" applyBorder="1" applyAlignment="1">
      <alignment horizontal="right" vertical="center"/>
    </xf>
    <xf numFmtId="9" fontId="0" fillId="0" borderId="0" xfId="0" applyNumberFormat="1" applyFont="1" applyFill="1" applyAlignment="1">
      <alignment horizontal="right" vertical="center"/>
    </xf>
    <xf numFmtId="0" fontId="101" fillId="0" borderId="0" xfId="0" applyFont="1" applyFill="1" applyBorder="1" applyAlignment="1">
      <alignment horizontal="center" vertical="center"/>
    </xf>
    <xf numFmtId="166" fontId="102"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102" fillId="0" borderId="0" xfId="0" applyFont="1" applyBorder="1" applyAlignment="1">
      <alignment horizontal="left" vertical="center"/>
    </xf>
    <xf numFmtId="166" fontId="100" fillId="57" borderId="19" xfId="0" applyNumberFormat="1" applyFont="1" applyFill="1" applyBorder="1" applyAlignment="1">
      <alignment horizontal="left" vertical="center"/>
    </xf>
    <xf numFmtId="9" fontId="100" fillId="0" borderId="19" xfId="0" applyNumberFormat="1" applyFont="1" applyFill="1" applyBorder="1" applyAlignment="1">
      <alignment horizontal="right" vertical="center"/>
    </xf>
    <xf numFmtId="166" fontId="100" fillId="0" borderId="19" xfId="0" applyNumberFormat="1" applyFont="1" applyFill="1" applyBorder="1" applyAlignment="1">
      <alignment horizontal="left" vertical="center"/>
    </xf>
    <xf numFmtId="166" fontId="100" fillId="57" borderId="21" xfId="0" applyNumberFormat="1" applyFont="1" applyFill="1" applyBorder="1" applyAlignment="1">
      <alignment horizontal="left" vertical="center"/>
    </xf>
    <xf numFmtId="9" fontId="100" fillId="0" borderId="21" xfId="0" applyNumberFormat="1" applyFont="1" applyFill="1" applyBorder="1" applyAlignment="1">
      <alignment horizontal="right" vertical="center"/>
    </xf>
    <xf numFmtId="166" fontId="100" fillId="0" borderId="21" xfId="0" applyNumberFormat="1" applyFont="1" applyFill="1" applyBorder="1" applyAlignment="1">
      <alignment horizontal="left" vertical="center"/>
    </xf>
    <xf numFmtId="0" fontId="103" fillId="0" borderId="0" xfId="0" applyFont="1" applyBorder="1" applyAlignment="1">
      <alignment horizontal="left" vertical="center"/>
    </xf>
    <xf numFmtId="177" fontId="100" fillId="57" borderId="0" xfId="0" applyNumberFormat="1" applyFont="1" applyFill="1" applyBorder="1" applyAlignment="1">
      <alignment horizontal="right" vertical="center"/>
    </xf>
    <xf numFmtId="177" fontId="100" fillId="0" borderId="0" xfId="0" applyNumberFormat="1" applyFont="1" applyFill="1" applyBorder="1" applyAlignment="1">
      <alignment horizontal="right" vertical="center"/>
    </xf>
    <xf numFmtId="177" fontId="100" fillId="57" borderId="0" xfId="0" applyNumberFormat="1" applyFont="1" applyFill="1" applyBorder="1" applyAlignment="1">
      <alignment horizontal="left" vertical="center"/>
    </xf>
    <xf numFmtId="177" fontId="100" fillId="0" borderId="0" xfId="0" applyNumberFormat="1" applyFont="1" applyFill="1" applyBorder="1" applyAlignment="1">
      <alignment horizontal="left" vertical="center"/>
    </xf>
    <xf numFmtId="177" fontId="57" fillId="0" borderId="0" xfId="0" applyNumberFormat="1" applyFont="1" applyAlignment="1">
      <alignment/>
    </xf>
    <xf numFmtId="177" fontId="102" fillId="0" borderId="0" xfId="0" applyNumberFormat="1" applyFont="1" applyFill="1" applyBorder="1" applyAlignment="1">
      <alignment horizontal="right" vertical="center"/>
    </xf>
    <xf numFmtId="177" fontId="100" fillId="0" borderId="19" xfId="0" applyNumberFormat="1" applyFont="1" applyFill="1" applyBorder="1" applyAlignment="1">
      <alignment horizontal="right" vertical="center"/>
    </xf>
    <xf numFmtId="3" fontId="100" fillId="57" borderId="0" xfId="0" applyNumberFormat="1" applyFont="1" applyFill="1" applyBorder="1" applyAlignment="1">
      <alignment horizontal="right" vertical="center"/>
    </xf>
    <xf numFmtId="3" fontId="100" fillId="0" borderId="0" xfId="0" applyNumberFormat="1" applyFont="1" applyFill="1" applyBorder="1" applyAlignment="1">
      <alignment horizontal="right" vertical="center"/>
    </xf>
    <xf numFmtId="3" fontId="100" fillId="0" borderId="19" xfId="0" applyNumberFormat="1" applyFont="1" applyFill="1" applyBorder="1" applyAlignment="1">
      <alignment horizontal="right" vertical="center"/>
    </xf>
    <xf numFmtId="177" fontId="102" fillId="57" borderId="0" xfId="0" applyNumberFormat="1" applyFont="1" applyFill="1" applyBorder="1" applyAlignment="1">
      <alignment horizontal="right" vertical="center"/>
    </xf>
    <xf numFmtId="177" fontId="57" fillId="0" borderId="0" xfId="0" applyNumberFormat="1" applyFont="1" applyBorder="1" applyAlignment="1">
      <alignment/>
    </xf>
    <xf numFmtId="177" fontId="100" fillId="57" borderId="19" xfId="0" applyNumberFormat="1" applyFont="1" applyFill="1" applyBorder="1" applyAlignment="1">
      <alignment horizontal="right" vertical="center"/>
    </xf>
    <xf numFmtId="0" fontId="57" fillId="56" borderId="0" xfId="193" applyFont="1" applyFill="1" applyBorder="1" applyAlignment="1">
      <alignment vertical="center"/>
      <protection/>
    </xf>
    <xf numFmtId="0" fontId="98" fillId="0" borderId="0" xfId="0" applyFont="1" applyBorder="1" applyAlignment="1">
      <alignment horizontal="center" vertical="center" readingOrder="1"/>
    </xf>
    <xf numFmtId="0" fontId="104" fillId="57" borderId="0" xfId="0" applyFont="1" applyFill="1" applyBorder="1" applyAlignment="1">
      <alignment horizontal="center" vertical="center"/>
    </xf>
    <xf numFmtId="0" fontId="104" fillId="0" borderId="0" xfId="0" applyFont="1" applyFill="1" applyBorder="1" applyAlignment="1">
      <alignment horizontal="center" vertical="center" wrapText="1"/>
    </xf>
    <xf numFmtId="0" fontId="104" fillId="0" borderId="0" xfId="0" applyFont="1" applyFill="1" applyBorder="1" applyAlignment="1">
      <alignment horizontal="center" vertical="center"/>
    </xf>
    <xf numFmtId="0" fontId="105" fillId="0" borderId="20" xfId="0" applyFont="1" applyBorder="1" applyAlignment="1">
      <alignment horizontal="left" vertical="center"/>
    </xf>
    <xf numFmtId="0" fontId="105" fillId="0" borderId="21" xfId="0" applyFont="1" applyBorder="1" applyAlignment="1">
      <alignment horizontal="left" vertical="center"/>
    </xf>
    <xf numFmtId="166" fontId="105" fillId="57" borderId="21" xfId="0" applyNumberFormat="1" applyFont="1" applyFill="1" applyBorder="1" applyAlignment="1">
      <alignment horizontal="left" vertical="center"/>
    </xf>
    <xf numFmtId="9" fontId="105" fillId="0" borderId="21" xfId="0" applyNumberFormat="1" applyFont="1" applyFill="1" applyBorder="1" applyAlignment="1">
      <alignment horizontal="right" vertical="center"/>
    </xf>
    <xf numFmtId="166" fontId="105" fillId="0" borderId="21" xfId="0" applyNumberFormat="1" applyFont="1" applyFill="1" applyBorder="1" applyAlignment="1">
      <alignment horizontal="left" vertical="center"/>
    </xf>
    <xf numFmtId="0" fontId="105" fillId="0" borderId="0" xfId="0" applyFont="1" applyBorder="1" applyAlignment="1">
      <alignment horizontal="left" vertical="center"/>
    </xf>
    <xf numFmtId="166" fontId="105" fillId="57" borderId="0" xfId="0" applyNumberFormat="1" applyFont="1" applyFill="1" applyBorder="1" applyAlignment="1">
      <alignment horizontal="left" vertical="center"/>
    </xf>
    <xf numFmtId="9" fontId="105" fillId="0" borderId="0" xfId="0" applyNumberFormat="1" applyFont="1" applyFill="1" applyBorder="1" applyAlignment="1">
      <alignment horizontal="right" vertical="center"/>
    </xf>
    <xf numFmtId="166" fontId="105" fillId="0" borderId="0" xfId="0" applyNumberFormat="1" applyFont="1" applyFill="1" applyBorder="1" applyAlignment="1">
      <alignment horizontal="left" vertical="center"/>
    </xf>
    <xf numFmtId="0" fontId="98" fillId="0" borderId="0" xfId="0" applyFont="1" applyBorder="1" applyAlignment="1">
      <alignment horizontal="center" vertical="center" wrapText="1" readingOrder="1"/>
    </xf>
    <xf numFmtId="0" fontId="104" fillId="57" borderId="0" xfId="0" applyFont="1" applyFill="1" applyBorder="1" applyAlignment="1">
      <alignment horizontal="center" vertical="center" wrapText="1"/>
    </xf>
    <xf numFmtId="9" fontId="105" fillId="0" borderId="0" xfId="0" applyNumberFormat="1" applyFont="1" applyFill="1" applyBorder="1" applyAlignment="1" quotePrefix="1">
      <alignment horizontal="right" vertical="center"/>
    </xf>
    <xf numFmtId="9" fontId="100" fillId="0" borderId="0" xfId="0" applyNumberFormat="1" applyFont="1" applyFill="1" applyBorder="1" applyAlignment="1" quotePrefix="1">
      <alignment horizontal="right" vertical="center"/>
    </xf>
    <xf numFmtId="0" fontId="105" fillId="0" borderId="19" xfId="0" applyFont="1" applyBorder="1" applyAlignment="1">
      <alignment horizontal="left" vertical="center"/>
    </xf>
    <xf numFmtId="166" fontId="105" fillId="57" borderId="19" xfId="0" applyNumberFormat="1" applyFont="1" applyFill="1" applyBorder="1" applyAlignment="1">
      <alignment horizontal="left" vertical="center"/>
    </xf>
    <xf numFmtId="9" fontId="105" fillId="0" borderId="19" xfId="0" applyNumberFormat="1" applyFont="1" applyFill="1" applyBorder="1" applyAlignment="1">
      <alignment horizontal="right" vertical="center"/>
    </xf>
    <xf numFmtId="166" fontId="105" fillId="0" borderId="19" xfId="0" applyNumberFormat="1" applyFont="1" applyFill="1" applyBorder="1" applyAlignment="1">
      <alignment horizontal="left" vertical="center"/>
    </xf>
    <xf numFmtId="177" fontId="105" fillId="57" borderId="0" xfId="0" applyNumberFormat="1" applyFont="1" applyFill="1" applyBorder="1" applyAlignment="1">
      <alignment horizontal="right" vertical="center"/>
    </xf>
    <xf numFmtId="177" fontId="105" fillId="0" borderId="0" xfId="0" applyNumberFormat="1" applyFont="1" applyFill="1" applyBorder="1" applyAlignment="1">
      <alignment horizontal="right" vertical="center"/>
    </xf>
    <xf numFmtId="177" fontId="105" fillId="57" borderId="21" xfId="0" applyNumberFormat="1" applyFont="1" applyFill="1" applyBorder="1" applyAlignment="1">
      <alignment horizontal="right" vertical="center"/>
    </xf>
    <xf numFmtId="177" fontId="105" fillId="0" borderId="21" xfId="0" applyNumberFormat="1" applyFont="1" applyFill="1" applyBorder="1" applyAlignment="1">
      <alignment horizontal="right" vertical="center"/>
    </xf>
    <xf numFmtId="3" fontId="105" fillId="57" borderId="21" xfId="0" applyNumberFormat="1" applyFont="1" applyFill="1" applyBorder="1" applyAlignment="1">
      <alignment horizontal="right" vertical="center"/>
    </xf>
    <xf numFmtId="3" fontId="105" fillId="0" borderId="21" xfId="0" applyNumberFormat="1" applyFont="1" applyFill="1" applyBorder="1" applyAlignment="1">
      <alignment horizontal="right" vertical="center"/>
    </xf>
    <xf numFmtId="3" fontId="105" fillId="0" borderId="0" xfId="0" applyNumberFormat="1" applyFont="1" applyFill="1" applyBorder="1" applyAlignment="1">
      <alignment horizontal="right" vertical="center"/>
    </xf>
    <xf numFmtId="0" fontId="100" fillId="57" borderId="21" xfId="0" applyFont="1" applyFill="1" applyBorder="1" applyAlignment="1">
      <alignment horizontal="center" vertical="center"/>
    </xf>
    <xf numFmtId="0" fontId="100" fillId="54" borderId="21" xfId="0" applyFont="1" applyFill="1" applyBorder="1" applyAlignment="1">
      <alignment horizontal="center" vertical="center"/>
    </xf>
    <xf numFmtId="0" fontId="98" fillId="0" borderId="0" xfId="159" applyFont="1" applyBorder="1" applyAlignment="1">
      <alignment horizontal="center" vertical="center" readingOrder="1"/>
      <protection/>
    </xf>
    <xf numFmtId="179" fontId="57" fillId="0" borderId="0" xfId="159" applyNumberFormat="1" applyFont="1">
      <alignment/>
      <protection/>
    </xf>
    <xf numFmtId="0" fontId="106" fillId="0" borderId="0" xfId="0" applyFont="1" applyAlignment="1">
      <alignment horizontal="left" vertical="center" wrapText="1"/>
    </xf>
    <xf numFmtId="0" fontId="71" fillId="54" borderId="0" xfId="159" applyFont="1" applyFill="1">
      <alignment/>
      <protection/>
    </xf>
    <xf numFmtId="0" fontId="72" fillId="54" borderId="0" xfId="159" applyFont="1" applyFill="1" applyAlignment="1">
      <alignment horizontal="center"/>
      <protection/>
    </xf>
    <xf numFmtId="0" fontId="57" fillId="54" borderId="0" xfId="159" applyFont="1" applyFill="1">
      <alignment/>
      <protection/>
    </xf>
    <xf numFmtId="0" fontId="98" fillId="0" borderId="0" xfId="0" applyFont="1" applyBorder="1" applyAlignment="1">
      <alignment horizontal="left" vertical="center" readingOrder="1"/>
    </xf>
    <xf numFmtId="0" fontId="99" fillId="0" borderId="0" xfId="193" applyFont="1" applyFill="1" applyAlignment="1">
      <alignment vertical="center" wrapText="1"/>
      <protection/>
    </xf>
    <xf numFmtId="0" fontId="104" fillId="0" borderId="0" xfId="159" applyFont="1" applyFill="1" applyBorder="1" applyAlignment="1">
      <alignment horizontal="center" vertical="center" wrapText="1"/>
      <protection/>
    </xf>
    <xf numFmtId="0" fontId="104" fillId="0" borderId="0" xfId="159" applyFont="1" applyFill="1" applyBorder="1" applyAlignment="1">
      <alignment horizontal="center" vertical="center"/>
      <protection/>
    </xf>
    <xf numFmtId="0" fontId="104" fillId="57" borderId="0" xfId="159" applyFont="1" applyFill="1" applyBorder="1" applyAlignment="1">
      <alignment horizontal="center" vertical="center"/>
      <protection/>
    </xf>
    <xf numFmtId="0" fontId="105" fillId="0" borderId="0" xfId="159" applyFont="1" applyBorder="1" applyAlignment="1">
      <alignment horizontal="left" vertical="center"/>
      <protection/>
    </xf>
    <xf numFmtId="166" fontId="100" fillId="0" borderId="0" xfId="159" applyNumberFormat="1" applyFont="1" applyFill="1" applyBorder="1" applyAlignment="1">
      <alignment horizontal="left" vertical="center"/>
      <protection/>
    </xf>
    <xf numFmtId="166" fontId="100" fillId="57" borderId="0" xfId="159" applyNumberFormat="1" applyFont="1" applyFill="1" applyBorder="1" applyAlignment="1">
      <alignment horizontal="left" vertical="center"/>
      <protection/>
    </xf>
    <xf numFmtId="0" fontId="100" fillId="0" borderId="0" xfId="159" applyFont="1" applyBorder="1" applyAlignment="1">
      <alignment horizontal="left" vertical="center"/>
      <protection/>
    </xf>
    <xf numFmtId="0" fontId="105" fillId="0" borderId="21" xfId="159" applyFont="1" applyBorder="1" applyAlignment="1">
      <alignment horizontal="left" vertical="center"/>
      <protection/>
    </xf>
    <xf numFmtId="0" fontId="100" fillId="0" borderId="0" xfId="159" applyFont="1" applyAlignment="1">
      <alignment horizontal="left" vertical="center"/>
      <protection/>
    </xf>
    <xf numFmtId="0" fontId="57" fillId="57" borderId="0" xfId="159" applyFont="1" applyFill="1">
      <alignment/>
      <protection/>
    </xf>
    <xf numFmtId="0" fontId="87" fillId="0" borderId="0" xfId="0" applyFont="1" applyFill="1" applyBorder="1" applyAlignment="1">
      <alignment horizontal="left" vertical="center" wrapText="1"/>
    </xf>
    <xf numFmtId="2" fontId="100" fillId="0" borderId="0" xfId="0" applyNumberFormat="1" applyFont="1" applyFill="1" applyBorder="1" applyAlignment="1">
      <alignment horizontal="center" vertical="center"/>
    </xf>
    <xf numFmtId="0" fontId="100" fillId="57" borderId="0" xfId="0" applyFont="1" applyFill="1" applyBorder="1" applyAlignment="1">
      <alignment horizontal="center" vertical="center"/>
    </xf>
    <xf numFmtId="0" fontId="100" fillId="0" borderId="0" xfId="0" applyFont="1" applyFill="1" applyBorder="1" applyAlignment="1">
      <alignment horizontal="center" vertical="center"/>
    </xf>
    <xf numFmtId="2" fontId="100" fillId="0" borderId="22" xfId="0" applyNumberFormat="1" applyFont="1" applyFill="1" applyBorder="1" applyAlignment="1">
      <alignment horizontal="center" vertical="center"/>
    </xf>
    <xf numFmtId="0" fontId="100" fillId="57" borderId="22" xfId="0" applyFont="1" applyFill="1" applyBorder="1" applyAlignment="1">
      <alignment horizontal="right" vertical="center"/>
    </xf>
    <xf numFmtId="0" fontId="100" fillId="57" borderId="22" xfId="0" applyFont="1" applyFill="1" applyBorder="1" applyAlignment="1">
      <alignment horizontal="center" vertical="center"/>
    </xf>
    <xf numFmtId="0" fontId="100" fillId="0" borderId="22" xfId="0" applyFont="1" applyFill="1" applyBorder="1" applyAlignment="1">
      <alignment horizontal="right" vertical="center"/>
    </xf>
    <xf numFmtId="0" fontId="100" fillId="54" borderId="0" xfId="0" applyFont="1" applyFill="1" applyBorder="1" applyAlignment="1">
      <alignment horizontal="center" vertical="center"/>
    </xf>
    <xf numFmtId="0" fontId="100" fillId="0" borderId="22" xfId="0" applyFont="1" applyFill="1" applyBorder="1" applyAlignment="1">
      <alignment horizontal="center" vertical="center"/>
    </xf>
    <xf numFmtId="2" fontId="100" fillId="0" borderId="0" xfId="159" applyNumberFormat="1" applyFont="1" applyFill="1" applyBorder="1" applyAlignment="1">
      <alignment horizontal="center" vertical="center"/>
      <protection/>
    </xf>
    <xf numFmtId="0" fontId="100" fillId="0" borderId="0" xfId="159" applyFont="1" applyFill="1" applyBorder="1" applyAlignment="1">
      <alignment horizontal="center" vertical="center"/>
      <protection/>
    </xf>
    <xf numFmtId="0" fontId="100" fillId="57" borderId="0" xfId="159" applyFont="1" applyFill="1" applyBorder="1" applyAlignment="1">
      <alignment horizontal="center" vertical="center"/>
      <protection/>
    </xf>
    <xf numFmtId="2" fontId="100" fillId="0" borderId="22" xfId="159" applyNumberFormat="1" applyFont="1" applyFill="1" applyBorder="1" applyAlignment="1">
      <alignment horizontal="center" vertical="center"/>
      <protection/>
    </xf>
    <xf numFmtId="0" fontId="100" fillId="0" borderId="22" xfId="159" applyFont="1" applyFill="1" applyBorder="1" applyAlignment="1">
      <alignment horizontal="right" vertical="center"/>
      <protection/>
    </xf>
    <xf numFmtId="0" fontId="100" fillId="57" borderId="22" xfId="159" applyFont="1" applyFill="1" applyBorder="1" applyAlignment="1">
      <alignment horizontal="right" vertical="center"/>
      <protection/>
    </xf>
    <xf numFmtId="0" fontId="100" fillId="0" borderId="22" xfId="159" applyFont="1" applyFill="1" applyBorder="1" applyAlignment="1">
      <alignment horizontal="center" vertical="center"/>
      <protection/>
    </xf>
    <xf numFmtId="0" fontId="100" fillId="57" borderId="22" xfId="159" applyFont="1" applyFill="1" applyBorder="1" applyAlignment="1">
      <alignment horizontal="center" vertical="center"/>
      <protection/>
    </xf>
    <xf numFmtId="9" fontId="100" fillId="0" borderId="0" xfId="220" applyFont="1" applyFill="1" applyBorder="1" applyAlignment="1">
      <alignment horizontal="right" vertical="center"/>
    </xf>
    <xf numFmtId="9" fontId="100" fillId="0" borderId="0" xfId="219" applyFont="1" applyFill="1" applyBorder="1" applyAlignment="1">
      <alignment horizontal="right" vertical="center"/>
    </xf>
    <xf numFmtId="166" fontId="100" fillId="54" borderId="19" xfId="0" applyNumberFormat="1" applyFont="1" applyFill="1" applyBorder="1" applyAlignment="1">
      <alignment horizontal="left" vertical="center"/>
    </xf>
    <xf numFmtId="0" fontId="103" fillId="0" borderId="0" xfId="0" applyFont="1" applyBorder="1" applyAlignment="1">
      <alignment horizontal="left" vertical="center" wrapText="1"/>
    </xf>
    <xf numFmtId="0" fontId="107" fillId="55" borderId="0" xfId="193" applyFont="1" applyFill="1" applyAlignment="1">
      <alignment vertical="center" wrapText="1"/>
      <protection/>
    </xf>
    <xf numFmtId="0" fontId="104" fillId="54" borderId="0" xfId="0" applyFont="1" applyFill="1" applyBorder="1" applyAlignment="1">
      <alignment horizontal="center" vertical="center" wrapText="1"/>
    </xf>
    <xf numFmtId="0" fontId="100" fillId="54" borderId="22" xfId="0" applyFont="1" applyFill="1" applyBorder="1" applyAlignment="1">
      <alignment horizontal="right" vertical="center"/>
    </xf>
    <xf numFmtId="0" fontId="100" fillId="54" borderId="22" xfId="0" applyFont="1" applyFill="1" applyBorder="1" applyAlignment="1">
      <alignment horizontal="center" vertical="center"/>
    </xf>
    <xf numFmtId="166" fontId="100" fillId="54" borderId="0" xfId="0" applyNumberFormat="1" applyFont="1" applyFill="1" applyBorder="1" applyAlignment="1">
      <alignment horizontal="left" vertical="center"/>
    </xf>
    <xf numFmtId="166" fontId="105" fillId="54" borderId="0" xfId="0" applyNumberFormat="1" applyFont="1" applyFill="1" applyBorder="1" applyAlignment="1">
      <alignment horizontal="left" vertical="center"/>
    </xf>
    <xf numFmtId="166" fontId="100" fillId="54" borderId="21" xfId="0" applyNumberFormat="1" applyFont="1" applyFill="1" applyBorder="1" applyAlignment="1">
      <alignment horizontal="left" vertical="center"/>
    </xf>
    <xf numFmtId="166" fontId="100" fillId="54" borderId="0" xfId="0" applyNumberFormat="1" applyFont="1" applyFill="1" applyBorder="1" applyAlignment="1">
      <alignment horizontal="right" vertical="center"/>
    </xf>
    <xf numFmtId="166" fontId="105" fillId="54" borderId="21" xfId="0" applyNumberFormat="1" applyFont="1" applyFill="1" applyBorder="1" applyAlignment="1">
      <alignment horizontal="left" vertical="center"/>
    </xf>
    <xf numFmtId="0" fontId="103" fillId="0" borderId="0" xfId="0" applyFont="1" applyBorder="1" applyAlignment="1">
      <alignment horizontal="left" wrapText="1"/>
    </xf>
    <xf numFmtId="0" fontId="105" fillId="0" borderId="19" xfId="0" applyFont="1" applyFill="1" applyBorder="1" applyAlignment="1">
      <alignment horizontal="left" vertical="center" wrapText="1"/>
    </xf>
    <xf numFmtId="166" fontId="105" fillId="58" borderId="19" xfId="0" applyNumberFormat="1" applyFont="1" applyFill="1" applyBorder="1" applyAlignment="1">
      <alignment horizontal="left" vertical="center"/>
    </xf>
    <xf numFmtId="0" fontId="100" fillId="0" borderId="0" xfId="0" applyFont="1" applyFill="1" applyBorder="1" applyAlignment="1">
      <alignment horizontal="left" vertical="center"/>
    </xf>
    <xf numFmtId="166" fontId="100" fillId="58" borderId="0" xfId="0" applyNumberFormat="1" applyFont="1" applyFill="1" applyBorder="1" applyAlignment="1">
      <alignment horizontal="left" vertical="center"/>
    </xf>
    <xf numFmtId="0" fontId="105" fillId="0" borderId="19" xfId="0" applyFont="1" applyFill="1" applyBorder="1" applyAlignment="1">
      <alignment horizontal="left" vertical="center"/>
    </xf>
    <xf numFmtId="166" fontId="105" fillId="57" borderId="23" xfId="0" applyNumberFormat="1" applyFont="1" applyFill="1" applyBorder="1" applyAlignment="1">
      <alignment horizontal="left" vertical="center"/>
    </xf>
    <xf numFmtId="9" fontId="105" fillId="0" borderId="21" xfId="0" applyNumberFormat="1" applyFont="1" applyFill="1" applyBorder="1" applyAlignment="1" quotePrefix="1">
      <alignment horizontal="right" vertical="center"/>
    </xf>
    <xf numFmtId="0" fontId="57" fillId="0" borderId="0" xfId="193" applyFont="1" applyFill="1" applyBorder="1" applyAlignment="1">
      <alignment horizontal="center" vertical="center"/>
      <protection/>
    </xf>
    <xf numFmtId="0" fontId="108" fillId="59" borderId="0" xfId="159" applyFont="1" applyFill="1" applyAlignment="1">
      <alignment horizontal="center" vertical="center" textRotation="90"/>
      <protection/>
    </xf>
    <xf numFmtId="0" fontId="0" fillId="54" borderId="0" xfId="159" applyFont="1" applyFill="1" applyAlignment="1">
      <alignment horizontal="left" vertical="top" wrapText="1"/>
      <protection/>
    </xf>
    <xf numFmtId="0" fontId="57" fillId="38" borderId="0" xfId="172" applyFont="1" applyFill="1" applyAlignment="1">
      <alignment horizontal="center"/>
      <protection/>
    </xf>
    <xf numFmtId="166" fontId="57" fillId="0" borderId="18" xfId="192" applyNumberFormat="1" applyFont="1" applyFill="1" applyBorder="1" applyAlignment="1">
      <alignment horizontal="center" vertical="center" wrapText="1"/>
      <protection/>
    </xf>
  </cellXfs>
  <cellStyles count="294">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ormalny_Segmenty działalności" xfId="194"/>
    <cellStyle name="numjed" xfId="195"/>
    <cellStyle name="Obliczenia" xfId="196"/>
    <cellStyle name="Obliczenia 2" xfId="197"/>
    <cellStyle name="Followed Hyperlink" xfId="198"/>
    <cellStyle name="ok" xfId="199"/>
    <cellStyle name="Option" xfId="200"/>
    <cellStyle name="Percent [2]" xfId="201"/>
    <cellStyle name="Percent 10" xfId="202"/>
    <cellStyle name="Percent 11" xfId="203"/>
    <cellStyle name="Percent 2" xfId="204"/>
    <cellStyle name="Percent 3" xfId="205"/>
    <cellStyle name="Percent 4" xfId="206"/>
    <cellStyle name="Percent 5" xfId="207"/>
    <cellStyle name="Percent 6" xfId="208"/>
    <cellStyle name="Percent 7" xfId="209"/>
    <cellStyle name="Percent 8" xfId="210"/>
    <cellStyle name="Percent 9" xfId="211"/>
    <cellStyle name="PLN_2_miejsca_po_przecinku" xfId="212"/>
    <cellStyle name="Podtytul" xfId="213"/>
    <cellStyle name="pole" xfId="214"/>
    <cellStyle name="pole1" xfId="215"/>
    <cellStyle name="pole2" xfId="216"/>
    <cellStyle name="Price" xfId="217"/>
    <cellStyle name="Price 2" xfId="218"/>
    <cellStyle name="Percent" xfId="219"/>
    <cellStyle name="Procentowy 2" xfId="220"/>
    <cellStyle name="Procentowy 2 2" xfId="221"/>
    <cellStyle name="Procentowy 2 3" xfId="222"/>
    <cellStyle name="Procentowy 2 4" xfId="223"/>
    <cellStyle name="Procentowy 2 5" xfId="224"/>
    <cellStyle name="Procentowy 3" xfId="225"/>
    <cellStyle name="Procentowy 4" xfId="226"/>
    <cellStyle name="Procentowy 5" xfId="227"/>
    <cellStyle name="SAPBEXaggData" xfId="228"/>
    <cellStyle name="SAPBEXaggDataEmph" xfId="229"/>
    <cellStyle name="SAPBEXaggItem" xfId="230"/>
    <cellStyle name="SAPBEXaggItemX"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HLevel0" xfId="248"/>
    <cellStyle name="SAPBEXHLevel0X" xfId="249"/>
    <cellStyle name="SAPBEXHLevel1" xfId="250"/>
    <cellStyle name="SAPBEXHLevel1X" xfId="251"/>
    <cellStyle name="SAPBEXHLevel2" xfId="252"/>
    <cellStyle name="SAPBEXHLevel2X" xfId="253"/>
    <cellStyle name="SAPBEXHLevel3" xfId="254"/>
    <cellStyle name="SAPBEXHLevel3X" xfId="255"/>
    <cellStyle name="SAPBEXinputData" xfId="256"/>
    <cellStyle name="SAPBEXresData" xfId="257"/>
    <cellStyle name="SAPBEXresDataEmph" xfId="258"/>
    <cellStyle name="SAPBEXresItem" xfId="259"/>
    <cellStyle name="SAPBEXresItemX" xfId="260"/>
    <cellStyle name="SAPBEXstdData" xfId="261"/>
    <cellStyle name="SAPBEXstdDataEmph" xfId="262"/>
    <cellStyle name="SAPBEXstdItem" xfId="263"/>
    <cellStyle name="SAPBEXstdItemX" xfId="264"/>
    <cellStyle name="SAPBEXtitle" xfId="265"/>
    <cellStyle name="SAPBEXundefined" xfId="266"/>
    <cellStyle name="subhead" xfId="267"/>
    <cellStyle name="Suma" xfId="268"/>
    <cellStyle name="Suma 2" xfId="269"/>
    <cellStyle name="Suma 3" xfId="270"/>
    <cellStyle name="Suma 4" xfId="271"/>
    <cellStyle name="Suma 5" xfId="272"/>
    <cellStyle name="suma1" xfId="273"/>
    <cellStyle name="suma2" xfId="274"/>
    <cellStyle name="Tabela_nr" xfId="275"/>
    <cellStyle name="ţ_x001D_đÇ%Uý—&amp;Hýx_x0001_‚Đ_x0012__x0013__x0007__x0001__x0001_" xfId="276"/>
    <cellStyle name="Tekst objaśnienia" xfId="277"/>
    <cellStyle name="Tekst objaśnienia 2" xfId="278"/>
    <cellStyle name="Tekst ostrzeżenia" xfId="279"/>
    <cellStyle name="Tekst ostrzeżenia 2" xfId="280"/>
    <cellStyle name="Total" xfId="281"/>
    <cellStyle name="Tytul" xfId="282"/>
    <cellStyle name="Tytul 2" xfId="283"/>
    <cellStyle name="Tytul 2 2" xfId="284"/>
    <cellStyle name="Tytul 2_Zeszyt1" xfId="285"/>
    <cellStyle name="Tytul 3" xfId="286"/>
    <cellStyle name="Tytul_DoPktXX-XXI_ZTabeli34" xfId="287"/>
    <cellStyle name="Tytuł" xfId="288"/>
    <cellStyle name="Uwaga" xfId="289"/>
    <cellStyle name="Uwaga 2" xfId="290"/>
    <cellStyle name="Valuta - Style2" xfId="291"/>
    <cellStyle name="Valuta (0)" xfId="292"/>
    <cellStyle name="Valuta (0) 2" xfId="293"/>
    <cellStyle name="VEtykieta" xfId="294"/>
    <cellStyle name="VEtykieta 2" xfId="295"/>
    <cellStyle name="VEtykieta 3" xfId="296"/>
    <cellStyle name="VTotal" xfId="297"/>
    <cellStyle name="VTotal 2" xfId="298"/>
    <cellStyle name="Currency" xfId="299"/>
    <cellStyle name="Currency [0]" xfId="300"/>
    <cellStyle name="Walutowy 2" xfId="301"/>
    <cellStyle name="year" xfId="302"/>
    <cellStyle name="Złe 2" xfId="303"/>
    <cellStyle name="Zły" xfId="304"/>
    <cellStyle name="一般_PLDT" xfId="3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152400</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6" name="Obraz 12"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7"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8" name="Obraz 14"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2</xdr:row>
      <xdr:rowOff>28575</xdr:rowOff>
    </xdr:from>
    <xdr:to>
      <xdr:col>1</xdr:col>
      <xdr:colOff>6029325</xdr:colOff>
      <xdr:row>8</xdr:row>
      <xdr:rowOff>276225</xdr:rowOff>
    </xdr:to>
    <xdr:pic>
      <xdr:nvPicPr>
        <xdr:cNvPr id="9" name="Obraz 2"/>
        <xdr:cNvPicPr preferRelativeResize="1">
          <a:picLocks noChangeAspect="1"/>
        </xdr:cNvPicPr>
      </xdr:nvPicPr>
      <xdr:blipFill>
        <a:blip r:embed="rId2"/>
        <a:stretch>
          <a:fillRect/>
        </a:stretch>
      </xdr:blipFill>
      <xdr:spPr>
        <a:xfrm>
          <a:off x="76200" y="390525"/>
          <a:ext cx="6029325" cy="201930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10"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11" name="Obraz 13"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12"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A1D64"/>
  </sheetPr>
  <dimension ref="B2:F76"/>
  <sheetViews>
    <sheetView showGridLines="0" tabSelected="1" zoomScaleSheetLayoutView="80" workbookViewId="0" topLeftCell="A10">
      <selection activeCell="A1" sqref="A1"/>
    </sheetView>
  </sheetViews>
  <sheetFormatPr defaultColWidth="9.140625" defaultRowHeight="12.75"/>
  <cols>
    <col min="1" max="1" width="1.1484375" style="1" customWidth="1"/>
    <col min="2" max="2" width="98.421875" style="1" customWidth="1"/>
    <col min="3" max="4" width="19.7109375" style="63" customWidth="1"/>
    <col min="5" max="5" width="15.00390625" style="64" bestFit="1" customWidth="1"/>
    <col min="6" max="6" width="16.28125" style="64" bestFit="1" customWidth="1"/>
    <col min="7" max="16384" width="9.140625" style="1" customWidth="1"/>
  </cols>
  <sheetData>
    <row r="2" spans="2:5" ht="15.75" customHeight="1">
      <c r="B2" s="80"/>
      <c r="C2" s="81"/>
      <c r="E2" s="1"/>
    </row>
    <row r="3" spans="2:6" ht="23.25">
      <c r="B3" s="79"/>
      <c r="C3" s="6"/>
      <c r="D3" s="6"/>
      <c r="E3" s="1"/>
      <c r="F3" s="1"/>
    </row>
    <row r="4" spans="2:6" ht="23.25">
      <c r="B4" s="79"/>
      <c r="C4" s="6"/>
      <c r="D4" s="6"/>
      <c r="E4" s="1"/>
      <c r="F4" s="1"/>
    </row>
    <row r="5" spans="2:6" ht="23.25">
      <c r="B5" s="79"/>
      <c r="C5" s="6"/>
      <c r="D5" s="6"/>
      <c r="E5" s="1"/>
      <c r="F5" s="1"/>
    </row>
    <row r="6" spans="2:6" ht="23.25">
      <c r="B6" s="79"/>
      <c r="C6" s="6"/>
      <c r="D6" s="6"/>
      <c r="E6" s="1"/>
      <c r="F6" s="1"/>
    </row>
    <row r="7" spans="2:6" ht="23.25">
      <c r="B7" s="79"/>
      <c r="C7" s="6"/>
      <c r="D7" s="6"/>
      <c r="E7" s="1"/>
      <c r="F7" s="1"/>
    </row>
    <row r="8" spans="2:6" ht="23.25">
      <c r="B8" s="79"/>
      <c r="C8" s="6"/>
      <c r="D8" s="6"/>
      <c r="E8" s="1"/>
      <c r="F8" s="1"/>
    </row>
    <row r="9" spans="2:6" ht="23.25">
      <c r="B9" s="79"/>
      <c r="C9" s="6"/>
      <c r="D9" s="6"/>
      <c r="E9" s="1"/>
      <c r="F9" s="1"/>
    </row>
    <row r="10" spans="2:6" ht="60">
      <c r="B10" s="155" t="s">
        <v>270</v>
      </c>
      <c r="C10" s="6"/>
      <c r="D10" s="6"/>
      <c r="E10" s="1"/>
      <c r="F10" s="1"/>
    </row>
    <row r="11" spans="2:6" ht="23.25">
      <c r="B11" s="79" t="s">
        <v>254</v>
      </c>
      <c r="C11" s="6"/>
      <c r="D11" s="6"/>
      <c r="E11" s="1"/>
      <c r="F11" s="1"/>
    </row>
    <row r="12" spans="2:6" ht="23.25">
      <c r="B12" s="79" t="s">
        <v>82</v>
      </c>
      <c r="C12" s="6"/>
      <c r="D12" s="6"/>
      <c r="E12" s="1"/>
      <c r="F12" s="1"/>
    </row>
    <row r="13" spans="2:6" ht="23.25">
      <c r="B13" s="79" t="s">
        <v>105</v>
      </c>
      <c r="C13" s="6"/>
      <c r="D13" s="6"/>
      <c r="E13" s="1"/>
      <c r="F13" s="1"/>
    </row>
    <row r="14" spans="2:6" ht="23.25">
      <c r="B14" s="79" t="s">
        <v>138</v>
      </c>
      <c r="C14" s="6"/>
      <c r="D14" s="6"/>
      <c r="E14" s="1"/>
      <c r="F14" s="1"/>
    </row>
    <row r="15" spans="2:6" ht="23.25">
      <c r="B15" s="79" t="s">
        <v>182</v>
      </c>
      <c r="C15" s="6"/>
      <c r="D15" s="6"/>
      <c r="E15" s="1"/>
      <c r="F15" s="1"/>
    </row>
    <row r="16" spans="2:6" ht="23.25">
      <c r="B16" s="79" t="s">
        <v>184</v>
      </c>
      <c r="C16" s="6"/>
      <c r="D16" s="6"/>
      <c r="E16" s="1"/>
      <c r="F16" s="1"/>
    </row>
    <row r="17" spans="2:6" ht="23.25" customHeight="1">
      <c r="B17" s="79" t="s">
        <v>249</v>
      </c>
      <c r="C17" s="6"/>
      <c r="D17" s="6"/>
      <c r="E17" s="1"/>
      <c r="F17" s="1"/>
    </row>
    <row r="18" spans="2:6" ht="23.25">
      <c r="B18" s="79" t="s">
        <v>239</v>
      </c>
      <c r="C18" s="6"/>
      <c r="D18" s="6"/>
      <c r="E18" s="1"/>
      <c r="F18" s="1"/>
    </row>
    <row r="19" spans="2:6" ht="23.25">
      <c r="B19" s="79"/>
      <c r="C19" s="6"/>
      <c r="D19" s="6"/>
      <c r="E19" s="1"/>
      <c r="F19" s="1"/>
    </row>
    <row r="20" spans="2:6" ht="25.5">
      <c r="B20" s="171" t="s">
        <v>287</v>
      </c>
      <c r="C20" s="6"/>
      <c r="D20" s="6"/>
      <c r="E20" s="1"/>
      <c r="F20" s="1"/>
    </row>
    <row r="21" spans="2:6" ht="12.75" customHeight="1">
      <c r="B21" s="44"/>
      <c r="C21" s="6"/>
      <c r="D21" s="6"/>
      <c r="E21" s="1"/>
      <c r="F21" s="1"/>
    </row>
    <row r="22" spans="2:6" ht="12.75" customHeight="1">
      <c r="B22" s="44"/>
      <c r="C22" s="6"/>
      <c r="D22" s="6"/>
      <c r="E22" s="1"/>
      <c r="F22" s="1"/>
    </row>
    <row r="23" spans="2:6" ht="12.75" customHeight="1">
      <c r="B23" s="44"/>
      <c r="C23" s="6"/>
      <c r="D23" s="6"/>
      <c r="E23" s="1"/>
      <c r="F23" s="1"/>
    </row>
    <row r="24" spans="2:6" ht="12.75" customHeight="1">
      <c r="B24" s="44"/>
      <c r="C24" s="68"/>
      <c r="D24" s="6"/>
      <c r="E24" s="1"/>
      <c r="F24" s="1"/>
    </row>
    <row r="25" spans="2:6" ht="12.75">
      <c r="B25" s="44"/>
      <c r="C25" s="9"/>
      <c r="D25" s="9"/>
      <c r="E25" s="1"/>
      <c r="F25" s="1"/>
    </row>
    <row r="26" spans="2:6" ht="12.75">
      <c r="B26" s="44"/>
      <c r="C26" s="9"/>
      <c r="D26" s="9"/>
      <c r="E26" s="1"/>
      <c r="F26" s="1"/>
    </row>
    <row r="27" spans="2:6" ht="12.75">
      <c r="B27" s="44"/>
      <c r="C27" s="78"/>
      <c r="D27" s="40"/>
      <c r="E27" s="1"/>
      <c r="F27" s="1"/>
    </row>
    <row r="28" spans="2:6" ht="12.75">
      <c r="B28" s="44"/>
      <c r="C28" s="78"/>
      <c r="D28" s="6"/>
      <c r="E28" s="1"/>
      <c r="F28" s="1"/>
    </row>
    <row r="29" spans="2:6" ht="12.75">
      <c r="B29" s="44"/>
      <c r="C29" s="78"/>
      <c r="D29" s="6"/>
      <c r="E29" s="1"/>
      <c r="F29" s="1"/>
    </row>
    <row r="30" spans="2:6" ht="12.75">
      <c r="B30" s="44"/>
      <c r="C30" s="78"/>
      <c r="D30" s="6"/>
      <c r="E30" s="1"/>
      <c r="F30" s="1"/>
    </row>
    <row r="31" spans="2:6" ht="12.75">
      <c r="B31" s="44"/>
      <c r="C31" s="6"/>
      <c r="D31" s="6"/>
      <c r="E31" s="1"/>
      <c r="F31" s="1"/>
    </row>
    <row r="32" spans="2:6" ht="12.75">
      <c r="B32" s="44"/>
      <c r="C32" s="6"/>
      <c r="D32" s="6"/>
      <c r="E32" s="1"/>
      <c r="F32" s="1"/>
    </row>
    <row r="33" spans="2:6" ht="12.75">
      <c r="B33" s="44"/>
      <c r="C33" s="6"/>
      <c r="D33" s="6"/>
      <c r="E33" s="1"/>
      <c r="F33" s="1"/>
    </row>
    <row r="34" spans="2:6" ht="12.75">
      <c r="B34" s="39"/>
      <c r="C34" s="40"/>
      <c r="D34" s="40"/>
      <c r="E34" s="1"/>
      <c r="F34" s="1"/>
    </row>
    <row r="35" spans="2:6" ht="12.75">
      <c r="B35" s="39"/>
      <c r="C35" s="6"/>
      <c r="D35" s="6"/>
      <c r="E35" s="1"/>
      <c r="F35" s="1"/>
    </row>
    <row r="36" spans="2:6" ht="12.75">
      <c r="B36" s="44"/>
      <c r="C36" s="40"/>
      <c r="D36" s="40"/>
      <c r="E36" s="1"/>
      <c r="F36" s="1"/>
    </row>
    <row r="37" spans="2:6" ht="12.75">
      <c r="B37" s="39"/>
      <c r="C37" s="9"/>
      <c r="D37" s="9"/>
      <c r="E37" s="1"/>
      <c r="F37" s="1"/>
    </row>
    <row r="38" spans="2:6" ht="12.75">
      <c r="B38" s="44"/>
      <c r="C38" s="9"/>
      <c r="D38" s="9"/>
      <c r="E38" s="1"/>
      <c r="F38" s="1"/>
    </row>
    <row r="39" spans="2:6" ht="12.75">
      <c r="B39" s="44"/>
      <c r="C39" s="9"/>
      <c r="D39" s="9"/>
      <c r="E39" s="1"/>
      <c r="F39" s="1"/>
    </row>
    <row r="40" spans="2:6" ht="12.75">
      <c r="B40" s="44"/>
      <c r="C40" s="9"/>
      <c r="D40" s="9"/>
      <c r="E40" s="1"/>
      <c r="F40" s="1"/>
    </row>
    <row r="41" spans="2:6" ht="12.75">
      <c r="B41" s="44"/>
      <c r="C41" s="9"/>
      <c r="D41" s="9"/>
      <c r="E41" s="1"/>
      <c r="F41" s="1"/>
    </row>
    <row r="42" spans="2:6" ht="21.75" customHeight="1">
      <c r="B42" s="44"/>
      <c r="C42" s="210"/>
      <c r="D42" s="210"/>
      <c r="E42" s="1"/>
      <c r="F42" s="1"/>
    </row>
    <row r="43" spans="2:6" ht="12.75">
      <c r="B43" s="44"/>
      <c r="C43" s="40"/>
      <c r="D43" s="40"/>
      <c r="E43" s="43"/>
      <c r="F43" s="7"/>
    </row>
    <row r="44" spans="2:6" ht="12.75">
      <c r="B44" s="44"/>
      <c r="C44" s="6"/>
      <c r="D44" s="6"/>
      <c r="E44" s="23"/>
      <c r="F44" s="7"/>
    </row>
    <row r="45" spans="2:6" ht="12.75">
      <c r="B45" s="39"/>
      <c r="C45" s="6"/>
      <c r="D45" s="6"/>
      <c r="E45" s="23"/>
      <c r="F45" s="7"/>
    </row>
    <row r="46" spans="2:6" ht="12.75">
      <c r="B46" s="44"/>
      <c r="C46" s="6"/>
      <c r="D46" s="6"/>
      <c r="E46" s="23"/>
      <c r="F46" s="7"/>
    </row>
    <row r="47" spans="2:6" ht="12.75">
      <c r="B47" s="39"/>
      <c r="C47" s="6"/>
      <c r="D47" s="6"/>
      <c r="E47" s="23"/>
      <c r="F47" s="7"/>
    </row>
    <row r="48" spans="2:6" ht="12.75">
      <c r="B48" s="44"/>
      <c r="C48" s="9"/>
      <c r="D48" s="9"/>
      <c r="E48" s="28"/>
      <c r="F48" s="10"/>
    </row>
    <row r="49" spans="2:6" ht="12.75">
      <c r="B49" s="44"/>
      <c r="C49" s="6"/>
      <c r="D49" s="6"/>
      <c r="E49" s="23"/>
      <c r="F49" s="7"/>
    </row>
    <row r="50" spans="2:6" ht="12.75">
      <c r="B50" s="44"/>
      <c r="C50" s="9"/>
      <c r="D50" s="9"/>
      <c r="E50" s="28"/>
      <c r="F50" s="10"/>
    </row>
    <row r="51" spans="2:6" ht="12.75">
      <c r="B51" s="44"/>
      <c r="C51" s="9"/>
      <c r="D51" s="9"/>
      <c r="E51" s="28"/>
      <c r="F51" s="10"/>
    </row>
    <row r="52" spans="2:6" ht="12.75">
      <c r="B52" s="44"/>
      <c r="C52" s="40"/>
      <c r="D52" s="40"/>
      <c r="E52" s="23"/>
      <c r="F52" s="41"/>
    </row>
    <row r="53" spans="2:6" ht="12.75">
      <c r="B53" s="44"/>
      <c r="C53" s="40"/>
      <c r="D53" s="40"/>
      <c r="E53" s="23"/>
      <c r="F53" s="41"/>
    </row>
    <row r="54" spans="2:6" ht="12.75">
      <c r="B54" s="44"/>
      <c r="C54" s="6"/>
      <c r="D54" s="6"/>
      <c r="E54" s="23"/>
      <c r="F54" s="7"/>
    </row>
    <row r="55" spans="2:6" ht="12.75">
      <c r="B55" s="44"/>
      <c r="C55" s="6"/>
      <c r="D55" s="6"/>
      <c r="E55" s="23"/>
      <c r="F55" s="7"/>
    </row>
    <row r="56" spans="2:6" ht="12.75">
      <c r="B56" s="39"/>
      <c r="C56" s="6"/>
      <c r="D56" s="6"/>
      <c r="E56" s="23"/>
      <c r="F56" s="7"/>
    </row>
    <row r="57" spans="2:6" ht="12.75">
      <c r="B57" s="44"/>
      <c r="C57" s="6"/>
      <c r="D57" s="6"/>
      <c r="E57" s="23"/>
      <c r="F57" s="7"/>
    </row>
    <row r="58" spans="2:6" ht="12.75">
      <c r="B58" s="39"/>
      <c r="C58" s="6"/>
      <c r="D58" s="6"/>
      <c r="E58" s="23"/>
      <c r="F58" s="7"/>
    </row>
    <row r="59" spans="2:6" ht="12.75">
      <c r="B59" s="44"/>
      <c r="C59" s="6"/>
      <c r="D59" s="6"/>
      <c r="E59" s="23"/>
      <c r="F59" s="7"/>
    </row>
    <row r="60" spans="2:6" ht="12.75">
      <c r="B60" s="39"/>
      <c r="C60" s="44"/>
      <c r="D60" s="44"/>
      <c r="E60" s="65"/>
      <c r="F60" s="45"/>
    </row>
    <row r="61" spans="2:6" ht="12.75">
      <c r="B61" s="50"/>
      <c r="C61" s="9"/>
      <c r="D61" s="9"/>
      <c r="E61" s="28"/>
      <c r="F61" s="10"/>
    </row>
    <row r="62" spans="2:6" ht="12.75">
      <c r="B62" s="50"/>
      <c r="C62" s="44"/>
      <c r="D62" s="44"/>
      <c r="E62" s="65"/>
      <c r="F62" s="45"/>
    </row>
    <row r="63" spans="2:6" ht="12.75">
      <c r="B63" s="50"/>
      <c r="C63" s="39"/>
      <c r="D63" s="39"/>
      <c r="E63" s="66"/>
      <c r="F63" s="67"/>
    </row>
    <row r="64" spans="3:6" ht="12.75">
      <c r="C64" s="6"/>
      <c r="D64" s="6"/>
      <c r="E64" s="23"/>
      <c r="F64" s="7"/>
    </row>
    <row r="65" spans="3:6" ht="12.75">
      <c r="C65" s="6"/>
      <c r="D65" s="6"/>
      <c r="E65" s="23"/>
      <c r="F65" s="7"/>
    </row>
    <row r="66" spans="3:6" ht="12.75">
      <c r="C66" s="6"/>
      <c r="D66" s="6"/>
      <c r="E66" s="23"/>
      <c r="F66" s="7"/>
    </row>
    <row r="67" spans="3:6" ht="12.75">
      <c r="C67" s="6"/>
      <c r="D67" s="6"/>
      <c r="E67" s="23"/>
      <c r="F67" s="7"/>
    </row>
    <row r="68" spans="3:6" ht="12.75">
      <c r="C68" s="6"/>
      <c r="D68" s="6"/>
      <c r="E68" s="23"/>
      <c r="F68" s="7"/>
    </row>
    <row r="69" spans="3:6" ht="12.75">
      <c r="C69" s="6"/>
      <c r="D69" s="6"/>
      <c r="E69" s="23"/>
      <c r="F69" s="7"/>
    </row>
    <row r="70" spans="3:6" ht="12.75">
      <c r="C70" s="6"/>
      <c r="D70" s="6"/>
      <c r="E70" s="23"/>
      <c r="F70" s="7"/>
    </row>
    <row r="71" spans="3:6" ht="12.75">
      <c r="C71" s="44"/>
      <c r="D71" s="44"/>
      <c r="E71" s="65"/>
      <c r="F71" s="45"/>
    </row>
    <row r="72" spans="3:6" ht="12.75">
      <c r="C72" s="9"/>
      <c r="D72" s="9"/>
      <c r="E72" s="28"/>
      <c r="F72" s="10"/>
    </row>
    <row r="73" spans="3:6" ht="12.75">
      <c r="C73" s="44"/>
      <c r="D73" s="44"/>
      <c r="E73" s="65"/>
      <c r="F73" s="45"/>
    </row>
    <row r="74" spans="3:6" ht="12.75">
      <c r="C74" s="9"/>
      <c r="D74" s="9"/>
      <c r="E74" s="28"/>
      <c r="F74" s="10"/>
    </row>
    <row r="75" spans="3:6" ht="12.75">
      <c r="C75" s="69"/>
      <c r="D75" s="44"/>
      <c r="E75" s="65"/>
      <c r="F75" s="45"/>
    </row>
    <row r="76" spans="3:6" ht="12.75">
      <c r="C76" s="9"/>
      <c r="D76" s="9"/>
      <c r="E76" s="28"/>
      <c r="F76" s="10"/>
    </row>
  </sheetData>
  <sheetProtection/>
  <mergeCells count="1">
    <mergeCell ref="C42:D42"/>
  </mergeCells>
  <hyperlinks>
    <hyperlink ref="B13" location="'Statement of Financial Position'!A1" display="Consolidated statement of financial position"/>
    <hyperlink ref="B14" location="'Statement of Cash Flows'!A1" display="Consolidated statement of cash flows"/>
    <hyperlink ref="B15" location="'Sales revenue'!A1" display="Revenue from sale of gas and other revenue"/>
    <hyperlink ref="B16" location="'Operating costs'!A1" display="Operating expenses"/>
    <hyperlink ref="B17" location="'Operating data'!A1" display="Operating data"/>
    <hyperlink ref="B18" location="Segments!A1" display="Segments"/>
    <hyperlink ref="B11" location="'Changes in Acounting Policies'!A1" display="Changes in Acounting Policies"/>
    <hyperlink ref="B12" location="'Income Statement'!A1" display="Consolidated statement of profit or loss"/>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51" customWidth="1"/>
    <col min="2" max="2" width="47.421875" style="51" bestFit="1" customWidth="1"/>
    <col min="3" max="9" width="13.8515625" style="51" customWidth="1"/>
    <col min="10" max="10" width="7.28125" style="51" customWidth="1"/>
    <col min="11" max="11" width="47.421875" style="51" bestFit="1" customWidth="1"/>
    <col min="12" max="18" width="13.8515625" style="51" customWidth="1"/>
    <col min="19" max="16384" width="9.140625" style="51" customWidth="1"/>
  </cols>
  <sheetData>
    <row r="1" spans="3:18" ht="12.75">
      <c r="C1" s="52"/>
      <c r="D1" s="52"/>
      <c r="E1" s="52"/>
      <c r="F1" s="52"/>
      <c r="G1" s="52"/>
      <c r="H1" s="52"/>
      <c r="I1" s="52"/>
      <c r="L1" s="52"/>
      <c r="M1" s="52"/>
      <c r="N1" s="52"/>
      <c r="O1" s="52"/>
      <c r="P1" s="52"/>
      <c r="Q1" s="52"/>
      <c r="R1" s="52"/>
    </row>
    <row r="2" spans="2:18" ht="12.75">
      <c r="B2" s="13" t="s">
        <v>13</v>
      </c>
      <c r="C2" s="213" t="s">
        <v>46</v>
      </c>
      <c r="D2" s="213"/>
      <c r="E2" s="213"/>
      <c r="F2" s="213"/>
      <c r="G2" s="213"/>
      <c r="H2" s="213"/>
      <c r="I2" s="213"/>
      <c r="K2" s="13" t="s">
        <v>13</v>
      </c>
      <c r="L2" s="213" t="s">
        <v>35</v>
      </c>
      <c r="M2" s="213"/>
      <c r="N2" s="213"/>
      <c r="O2" s="213"/>
      <c r="P2" s="213"/>
      <c r="Q2" s="213"/>
      <c r="R2" s="213"/>
    </row>
    <row r="3" spans="2:11" s="52" customFormat="1" ht="12.75">
      <c r="B3" s="14"/>
      <c r="K3" s="14"/>
    </row>
    <row r="4" spans="2:18" ht="25.5">
      <c r="B4" s="47" t="s">
        <v>64</v>
      </c>
      <c r="C4" s="16" t="s">
        <v>33</v>
      </c>
      <c r="D4" s="16" t="s">
        <v>11</v>
      </c>
      <c r="E4" s="16" t="s">
        <v>27</v>
      </c>
      <c r="F4" s="16" t="s">
        <v>41</v>
      </c>
      <c r="G4" s="16" t="s">
        <v>21</v>
      </c>
      <c r="H4" s="16" t="s">
        <v>28</v>
      </c>
      <c r="I4" s="16" t="s">
        <v>31</v>
      </c>
      <c r="K4" s="17" t="s">
        <v>65</v>
      </c>
      <c r="L4" s="18" t="s">
        <v>33</v>
      </c>
      <c r="M4" s="18" t="s">
        <v>11</v>
      </c>
      <c r="N4" s="18" t="s">
        <v>27</v>
      </c>
      <c r="O4" s="18" t="s">
        <v>41</v>
      </c>
      <c r="P4" s="18" t="s">
        <v>21</v>
      </c>
      <c r="Q4" s="18" t="s">
        <v>28</v>
      </c>
      <c r="R4" s="18" t="s">
        <v>31</v>
      </c>
    </row>
    <row r="5" spans="2:18" ht="12.75">
      <c r="B5" s="19" t="s">
        <v>34</v>
      </c>
      <c r="C5" s="20"/>
      <c r="D5" s="20"/>
      <c r="E5" s="20"/>
      <c r="F5" s="20"/>
      <c r="G5" s="20"/>
      <c r="H5" s="20"/>
      <c r="I5" s="21"/>
      <c r="K5" s="19" t="s">
        <v>34</v>
      </c>
      <c r="L5" s="20"/>
      <c r="M5" s="20"/>
      <c r="N5" s="20"/>
      <c r="O5" s="20"/>
      <c r="P5" s="20"/>
      <c r="Q5" s="20"/>
      <c r="R5" s="21"/>
    </row>
    <row r="6" spans="2:18" ht="12.75">
      <c r="B6" s="22"/>
      <c r="C6" s="6"/>
      <c r="D6" s="6"/>
      <c r="E6" s="6"/>
      <c r="F6" s="6"/>
      <c r="G6" s="6"/>
      <c r="H6" s="6"/>
      <c r="I6" s="6"/>
      <c r="K6" s="22"/>
      <c r="L6" s="6"/>
      <c r="M6" s="6"/>
      <c r="N6" s="6"/>
      <c r="O6" s="6"/>
      <c r="P6" s="6"/>
      <c r="Q6" s="6"/>
      <c r="R6" s="6"/>
    </row>
    <row r="7" spans="2:18" ht="12.75">
      <c r="B7" s="22" t="s">
        <v>23</v>
      </c>
      <c r="C7" s="6">
        <v>1144</v>
      </c>
      <c r="D7" s="6">
        <v>7874</v>
      </c>
      <c r="E7" s="6">
        <v>37</v>
      </c>
      <c r="F7" s="6">
        <v>422</v>
      </c>
      <c r="G7" s="6">
        <v>60</v>
      </c>
      <c r="H7" s="6">
        <v>0</v>
      </c>
      <c r="I7" s="9">
        <v>9537</v>
      </c>
      <c r="K7" s="22" t="s">
        <v>23</v>
      </c>
      <c r="L7" s="53">
        <f aca="true" t="shared" si="0" ref="L7:P9">C7/C54-1</f>
        <v>0.1063829787234043</v>
      </c>
      <c r="M7" s="53">
        <f t="shared" si="0"/>
        <v>-0.07375602870250564</v>
      </c>
      <c r="N7" s="53">
        <f t="shared" si="0"/>
        <v>0.3214285714285714</v>
      </c>
      <c r="O7" s="53">
        <f t="shared" si="0"/>
        <v>-0.3258785942492013</v>
      </c>
      <c r="P7" s="53">
        <f t="shared" si="0"/>
        <v>0.30434782608695654</v>
      </c>
      <c r="Q7" s="53"/>
      <c r="R7" s="53">
        <f>I7/I54-1</f>
        <v>-0.06819736199316073</v>
      </c>
    </row>
    <row r="8" spans="2:18" ht="12.75">
      <c r="B8" s="22" t="s">
        <v>24</v>
      </c>
      <c r="C8" s="6">
        <v>473</v>
      </c>
      <c r="D8" s="6">
        <v>75</v>
      </c>
      <c r="E8" s="6">
        <v>1227</v>
      </c>
      <c r="F8" s="6">
        <v>229</v>
      </c>
      <c r="G8" s="6">
        <v>26</v>
      </c>
      <c r="H8" s="6">
        <v>-2030</v>
      </c>
      <c r="I8" s="9">
        <v>0</v>
      </c>
      <c r="K8" s="22" t="s">
        <v>24</v>
      </c>
      <c r="L8" s="53">
        <f t="shared" si="0"/>
        <v>0.43333333333333335</v>
      </c>
      <c r="M8" s="53">
        <f t="shared" si="0"/>
        <v>-0.038461538461538436</v>
      </c>
      <c r="N8" s="53">
        <f t="shared" si="0"/>
        <v>-0.11853448275862066</v>
      </c>
      <c r="O8" s="53">
        <f t="shared" si="0"/>
        <v>0.7218045112781954</v>
      </c>
      <c r="P8" s="53">
        <f t="shared" si="0"/>
        <v>0.040000000000000036</v>
      </c>
      <c r="Q8" s="53">
        <f>H8/H55-1</f>
        <v>0.036772216547497516</v>
      </c>
      <c r="R8" s="53"/>
    </row>
    <row r="9" spans="2:18" ht="12.75">
      <c r="B9" s="24" t="s">
        <v>25</v>
      </c>
      <c r="C9" s="25">
        <v>1617</v>
      </c>
      <c r="D9" s="25">
        <v>7949</v>
      </c>
      <c r="E9" s="25">
        <v>1264</v>
      </c>
      <c r="F9" s="25">
        <v>651</v>
      </c>
      <c r="G9" s="25">
        <v>86</v>
      </c>
      <c r="H9" s="25">
        <v>-2030</v>
      </c>
      <c r="I9" s="4">
        <v>9537</v>
      </c>
      <c r="K9" s="24" t="s">
        <v>25</v>
      </c>
      <c r="L9" s="54">
        <f t="shared" si="0"/>
        <v>0.185483870967742</v>
      </c>
      <c r="M9" s="54">
        <f t="shared" si="0"/>
        <v>-0.07343513229980181</v>
      </c>
      <c r="N9" s="54">
        <f t="shared" si="0"/>
        <v>-0.10985915492957743</v>
      </c>
      <c r="O9" s="54">
        <f t="shared" si="0"/>
        <v>-0.14229249011857703</v>
      </c>
      <c r="P9" s="54">
        <f t="shared" si="0"/>
        <v>0.21126760563380276</v>
      </c>
      <c r="Q9" s="54">
        <f>H9/H56-1</f>
        <v>0.036772216547497516</v>
      </c>
      <c r="R9" s="54">
        <f>I9/I56-1</f>
        <v>-0.06819736199316073</v>
      </c>
    </row>
    <row r="10" spans="2:18" ht="12.75">
      <c r="B10" s="22"/>
      <c r="C10" s="6"/>
      <c r="D10" s="6"/>
      <c r="E10" s="6"/>
      <c r="F10" s="6"/>
      <c r="G10" s="6"/>
      <c r="H10" s="6"/>
      <c r="I10" s="9"/>
      <c r="K10" s="22"/>
      <c r="L10" s="53"/>
      <c r="M10" s="53"/>
      <c r="N10" s="53"/>
      <c r="O10" s="53"/>
      <c r="P10" s="53"/>
      <c r="Q10" s="53"/>
      <c r="R10" s="53"/>
    </row>
    <row r="11" spans="2:18" ht="12.75">
      <c r="B11" s="26" t="s">
        <v>29</v>
      </c>
      <c r="C11" s="6">
        <v>-281</v>
      </c>
      <c r="D11" s="6">
        <v>-39</v>
      </c>
      <c r="E11" s="6">
        <v>-216</v>
      </c>
      <c r="F11" s="6">
        <v>-82</v>
      </c>
      <c r="G11" s="6">
        <v>-5</v>
      </c>
      <c r="H11" s="6">
        <v>0</v>
      </c>
      <c r="I11" s="9">
        <v>-623</v>
      </c>
      <c r="K11" s="26" t="s">
        <v>29</v>
      </c>
      <c r="L11" s="53">
        <f aca="true" t="shared" si="1" ref="L11:Q18">C11/C58-1</f>
        <v>0.48677248677248675</v>
      </c>
      <c r="M11" s="53">
        <f t="shared" si="1"/>
        <v>-0.11363636363636365</v>
      </c>
      <c r="N11" s="53">
        <f t="shared" si="1"/>
        <v>0.023696682464454888</v>
      </c>
      <c r="O11" s="53">
        <f t="shared" si="1"/>
        <v>-0.18000000000000005</v>
      </c>
      <c r="P11" s="53">
        <f t="shared" si="1"/>
        <v>0</v>
      </c>
      <c r="Q11" s="53"/>
      <c r="R11" s="53">
        <f aca="true" t="shared" si="2" ref="R11:R18">I11/I58-1</f>
        <v>0.13479052823315119</v>
      </c>
    </row>
    <row r="12" spans="2:18" ht="12.75">
      <c r="B12" s="26" t="s">
        <v>12</v>
      </c>
      <c r="C12" s="6">
        <v>-491</v>
      </c>
      <c r="D12" s="6">
        <v>-7721</v>
      </c>
      <c r="E12" s="6">
        <v>-639</v>
      </c>
      <c r="F12" s="6">
        <v>-435</v>
      </c>
      <c r="G12" s="6">
        <v>-97</v>
      </c>
      <c r="H12" s="6">
        <v>2027</v>
      </c>
      <c r="I12" s="9">
        <v>-7356</v>
      </c>
      <c r="K12" s="26" t="s">
        <v>12</v>
      </c>
      <c r="L12" s="53">
        <f t="shared" si="1"/>
        <v>0.08628318584070804</v>
      </c>
      <c r="M12" s="53">
        <f t="shared" si="1"/>
        <v>-0.09990673816740503</v>
      </c>
      <c r="N12" s="53">
        <f t="shared" si="1"/>
        <v>0.056198347107438096</v>
      </c>
      <c r="O12" s="53">
        <f t="shared" si="1"/>
        <v>-0.13346613545816732</v>
      </c>
      <c r="P12" s="53">
        <f t="shared" si="1"/>
        <v>0.15476190476190466</v>
      </c>
      <c r="Q12" s="53">
        <f t="shared" si="1"/>
        <v>0.033129459734964284</v>
      </c>
      <c r="R12" s="53">
        <f t="shared" si="2"/>
        <v>-0.10933527061387582</v>
      </c>
    </row>
    <row r="13" spans="2:18" ht="12.75">
      <c r="B13" s="48" t="s">
        <v>1</v>
      </c>
      <c r="C13" s="6">
        <v>-82</v>
      </c>
      <c r="D13" s="6">
        <v>-6011</v>
      </c>
      <c r="E13" s="6">
        <v>-214</v>
      </c>
      <c r="F13" s="6">
        <v>-353</v>
      </c>
      <c r="G13" s="6">
        <v>-20</v>
      </c>
      <c r="H13" s="6">
        <v>740</v>
      </c>
      <c r="I13" s="9">
        <v>-5940</v>
      </c>
      <c r="K13" s="48" t="s">
        <v>1</v>
      </c>
      <c r="L13" s="53">
        <f t="shared" si="1"/>
        <v>-0.12765957446808507</v>
      </c>
      <c r="M13" s="53">
        <f t="shared" si="1"/>
        <v>-0.1287143064212205</v>
      </c>
      <c r="N13" s="53">
        <f t="shared" si="1"/>
        <v>1.6749999999999998</v>
      </c>
      <c r="O13" s="53">
        <f t="shared" si="1"/>
        <v>-0.14939759036144573</v>
      </c>
      <c r="P13" s="53">
        <f t="shared" si="1"/>
        <v>0</v>
      </c>
      <c r="Q13" s="53">
        <f t="shared" si="1"/>
        <v>0.4258188824662814</v>
      </c>
      <c r="R13" s="53">
        <f t="shared" si="2"/>
        <v>-0.1500930032908857</v>
      </c>
    </row>
    <row r="14" spans="2:18" ht="12.75">
      <c r="B14" s="49" t="s">
        <v>22</v>
      </c>
      <c r="C14" s="6">
        <v>-257</v>
      </c>
      <c r="D14" s="6">
        <v>-107</v>
      </c>
      <c r="E14" s="6">
        <v>-252</v>
      </c>
      <c r="F14" s="6">
        <v>-35</v>
      </c>
      <c r="G14" s="6">
        <v>-35</v>
      </c>
      <c r="H14" s="6">
        <v>0</v>
      </c>
      <c r="I14" s="9">
        <v>-686</v>
      </c>
      <c r="K14" s="49" t="s">
        <v>22</v>
      </c>
      <c r="L14" s="53">
        <f t="shared" si="1"/>
        <v>0.04048582995951411</v>
      </c>
      <c r="M14" s="53">
        <f t="shared" si="1"/>
        <v>0.15053763440860224</v>
      </c>
      <c r="N14" s="53">
        <f t="shared" si="1"/>
        <v>-0.03816793893129766</v>
      </c>
      <c r="O14" s="53">
        <f t="shared" si="1"/>
        <v>0.02941176470588225</v>
      </c>
      <c r="P14" s="53">
        <f t="shared" si="1"/>
        <v>0</v>
      </c>
      <c r="Q14" s="53" t="e">
        <f t="shared" si="1"/>
        <v>#DIV/0!</v>
      </c>
      <c r="R14" s="53">
        <f t="shared" si="2"/>
        <v>0.02235469448584193</v>
      </c>
    </row>
    <row r="15" spans="2:18" ht="12.75">
      <c r="B15" s="48" t="s">
        <v>30</v>
      </c>
      <c r="C15" s="6">
        <v>-207</v>
      </c>
      <c r="D15" s="6">
        <v>-1398</v>
      </c>
      <c r="E15" s="6">
        <v>-164</v>
      </c>
      <c r="F15" s="6">
        <v>-24</v>
      </c>
      <c r="G15" s="6">
        <v>-37</v>
      </c>
      <c r="H15" s="6">
        <v>1245</v>
      </c>
      <c r="I15" s="9">
        <v>-585</v>
      </c>
      <c r="K15" s="48" t="s">
        <v>30</v>
      </c>
      <c r="L15" s="53">
        <f t="shared" si="1"/>
        <v>0.09523809523809534</v>
      </c>
      <c r="M15" s="53">
        <f t="shared" si="1"/>
        <v>-0.0968992248062015</v>
      </c>
      <c r="N15" s="53">
        <f t="shared" si="1"/>
        <v>-0.2931034482758621</v>
      </c>
      <c r="O15" s="53">
        <f t="shared" si="1"/>
        <v>-0.22580645161290325</v>
      </c>
      <c r="P15" s="53">
        <f t="shared" si="1"/>
        <v>0.19354838709677424</v>
      </c>
      <c r="Q15" s="53">
        <f t="shared" si="1"/>
        <v>-0.11387900355871883</v>
      </c>
      <c r="R15" s="53">
        <f t="shared" si="2"/>
        <v>-0.06549520766773165</v>
      </c>
    </row>
    <row r="16" spans="2:18" ht="12.75">
      <c r="B16" s="48" t="s">
        <v>0</v>
      </c>
      <c r="C16" s="6">
        <v>113</v>
      </c>
      <c r="D16" s="6">
        <v>9</v>
      </c>
      <c r="E16" s="6">
        <v>26</v>
      </c>
      <c r="F16" s="6">
        <v>0</v>
      </c>
      <c r="G16" s="6">
        <v>0</v>
      </c>
      <c r="H16" s="6">
        <v>42</v>
      </c>
      <c r="I16" s="9">
        <v>190</v>
      </c>
      <c r="K16" s="48" t="s">
        <v>0</v>
      </c>
      <c r="L16" s="53">
        <f t="shared" si="1"/>
        <v>-0.0423728813559322</v>
      </c>
      <c r="M16" s="53">
        <f t="shared" si="1"/>
        <v>-0.3076923076923077</v>
      </c>
      <c r="N16" s="53">
        <f t="shared" si="1"/>
        <v>0</v>
      </c>
      <c r="O16" s="53" t="e">
        <f t="shared" si="1"/>
        <v>#DIV/0!</v>
      </c>
      <c r="P16" s="53" t="e">
        <f t="shared" si="1"/>
        <v>#DIV/0!</v>
      </c>
      <c r="Q16" s="53">
        <f t="shared" si="1"/>
        <v>0.050000000000000044</v>
      </c>
      <c r="R16" s="53">
        <f t="shared" si="2"/>
        <v>-0.035532994923857864</v>
      </c>
    </row>
    <row r="17" spans="2:18" ht="12.75">
      <c r="B17" s="48" t="s">
        <v>59</v>
      </c>
      <c r="C17" s="6">
        <v>-58</v>
      </c>
      <c r="D17" s="6">
        <v>-214</v>
      </c>
      <c r="E17" s="6">
        <v>-35</v>
      </c>
      <c r="F17" s="6">
        <v>-23</v>
      </c>
      <c r="G17" s="6">
        <v>-5</v>
      </c>
      <c r="H17" s="6">
        <v>0</v>
      </c>
      <c r="I17" s="9">
        <v>-335</v>
      </c>
      <c r="K17" s="48" t="s">
        <v>59</v>
      </c>
      <c r="L17" s="53">
        <f t="shared" si="1"/>
        <v>0.44999999999999996</v>
      </c>
      <c r="M17" s="53">
        <f t="shared" si="1"/>
        <v>3.196078431372549</v>
      </c>
      <c r="N17" s="53">
        <f t="shared" si="1"/>
        <v>-0.38596491228070173</v>
      </c>
      <c r="O17" s="53">
        <f t="shared" si="1"/>
        <v>0.045454545454545414</v>
      </c>
      <c r="P17" s="53">
        <f t="shared" si="1"/>
        <v>-3.5</v>
      </c>
      <c r="Q17" s="53">
        <f t="shared" si="1"/>
        <v>-1</v>
      </c>
      <c r="R17" s="53">
        <f t="shared" si="2"/>
        <v>0.9705882352941178</v>
      </c>
    </row>
    <row r="18" spans="2:18" ht="12.75">
      <c r="B18" s="27" t="s">
        <v>2</v>
      </c>
      <c r="C18" s="25">
        <v>-772</v>
      </c>
      <c r="D18" s="25">
        <v>-7760</v>
      </c>
      <c r="E18" s="25">
        <v>-855</v>
      </c>
      <c r="F18" s="25">
        <v>-517</v>
      </c>
      <c r="G18" s="25">
        <v>-102</v>
      </c>
      <c r="H18" s="25">
        <v>2027</v>
      </c>
      <c r="I18" s="4">
        <v>-7979</v>
      </c>
      <c r="K18" s="27" t="s">
        <v>2</v>
      </c>
      <c r="L18" s="54">
        <f t="shared" si="1"/>
        <v>0.20436817472698898</v>
      </c>
      <c r="M18" s="54">
        <f t="shared" si="1"/>
        <v>-0.09997680352586402</v>
      </c>
      <c r="N18" s="54">
        <f t="shared" si="1"/>
        <v>0.047794117647058876</v>
      </c>
      <c r="O18" s="54">
        <f t="shared" si="1"/>
        <v>-0.14119601328903653</v>
      </c>
      <c r="P18" s="54">
        <f t="shared" si="1"/>
        <v>0.146067415730337</v>
      </c>
      <c r="Q18" s="54">
        <f t="shared" si="1"/>
        <v>0.033129459734964284</v>
      </c>
      <c r="R18" s="54">
        <f t="shared" si="2"/>
        <v>-0.09411898274296093</v>
      </c>
    </row>
    <row r="19" spans="2:18" ht="12.75">
      <c r="B19" s="26"/>
      <c r="C19" s="6"/>
      <c r="D19" s="6"/>
      <c r="E19" s="6"/>
      <c r="F19" s="6"/>
      <c r="G19" s="6"/>
      <c r="H19" s="6"/>
      <c r="I19" s="9"/>
      <c r="K19" s="26"/>
      <c r="L19" s="53"/>
      <c r="M19" s="53"/>
      <c r="N19" s="53"/>
      <c r="O19" s="53"/>
      <c r="P19" s="53"/>
      <c r="Q19" s="53"/>
      <c r="R19" s="55"/>
    </row>
    <row r="20" spans="2:18" ht="13.5" thickBot="1">
      <c r="B20" s="29" t="s">
        <v>37</v>
      </c>
      <c r="C20" s="11">
        <v>845</v>
      </c>
      <c r="D20" s="11">
        <v>189</v>
      </c>
      <c r="E20" s="11">
        <v>409</v>
      </c>
      <c r="F20" s="11">
        <v>134</v>
      </c>
      <c r="G20" s="11">
        <v>-16</v>
      </c>
      <c r="H20" s="11">
        <v>-3</v>
      </c>
      <c r="I20" s="11">
        <v>1558</v>
      </c>
      <c r="K20" s="29" t="s">
        <v>37</v>
      </c>
      <c r="L20" s="56">
        <f aca="true" t="shared" si="3" ref="L20:R20">C20/C67-1</f>
        <v>0.16874135546334723</v>
      </c>
      <c r="M20" s="56">
        <f t="shared" si="3"/>
        <v>-5.395348837209302</v>
      </c>
      <c r="N20" s="56">
        <f t="shared" si="3"/>
        <v>-0.32284768211920534</v>
      </c>
      <c r="O20" s="56">
        <f t="shared" si="3"/>
        <v>-0.14649681528662417</v>
      </c>
      <c r="P20" s="56">
        <f t="shared" si="3"/>
        <v>-0.11111111111111116</v>
      </c>
      <c r="Q20" s="56">
        <f t="shared" si="3"/>
        <v>-1.75</v>
      </c>
      <c r="R20" s="56">
        <f t="shared" si="3"/>
        <v>0.0918009810791871</v>
      </c>
    </row>
    <row r="21" spans="2:18" ht="13.5" thickTop="1">
      <c r="B21" s="26"/>
      <c r="C21" s="6"/>
      <c r="D21" s="6"/>
      <c r="E21" s="6"/>
      <c r="F21" s="6"/>
      <c r="G21" s="6"/>
      <c r="H21" s="6"/>
      <c r="I21" s="9"/>
      <c r="K21" s="26"/>
      <c r="L21" s="53"/>
      <c r="M21" s="53"/>
      <c r="N21" s="53"/>
      <c r="O21" s="53"/>
      <c r="P21" s="53"/>
      <c r="Q21" s="53"/>
      <c r="R21" s="53"/>
    </row>
    <row r="22" spans="2:18" ht="12.75">
      <c r="B22" s="26" t="s">
        <v>3</v>
      </c>
      <c r="C22" s="6"/>
      <c r="D22" s="6"/>
      <c r="E22" s="6"/>
      <c r="F22" s="6"/>
      <c r="G22" s="6"/>
      <c r="H22" s="6"/>
      <c r="I22" s="9">
        <v>-31</v>
      </c>
      <c r="K22" s="26" t="s">
        <v>3</v>
      </c>
      <c r="L22" s="53"/>
      <c r="M22" s="53"/>
      <c r="N22" s="53"/>
      <c r="O22" s="53"/>
      <c r="P22" s="53"/>
      <c r="Q22" s="53"/>
      <c r="R22" s="53">
        <f>I22/I69-1</f>
        <v>-0.7891156462585034</v>
      </c>
    </row>
    <row r="23" spans="2:18" ht="25.5">
      <c r="B23" s="26" t="s">
        <v>26</v>
      </c>
      <c r="C23" s="6"/>
      <c r="D23" s="6">
        <v>-7</v>
      </c>
      <c r="E23" s="6"/>
      <c r="F23" s="6"/>
      <c r="G23" s="6"/>
      <c r="H23" s="6"/>
      <c r="I23" s="9">
        <v>-7</v>
      </c>
      <c r="K23" s="26" t="s">
        <v>26</v>
      </c>
      <c r="L23" s="53"/>
      <c r="M23" s="53" t="e">
        <f>D23/D70-1</f>
        <v>#DIV/0!</v>
      </c>
      <c r="N23" s="53"/>
      <c r="O23" s="53"/>
      <c r="P23" s="53"/>
      <c r="Q23" s="53"/>
      <c r="R23" s="53" t="e">
        <f>I23/I70-1</f>
        <v>#DIV/0!</v>
      </c>
    </row>
    <row r="24" spans="2:18" ht="12.75">
      <c r="B24" s="26"/>
      <c r="C24" s="6"/>
      <c r="D24" s="6"/>
      <c r="E24" s="6"/>
      <c r="F24" s="6"/>
      <c r="G24" s="6"/>
      <c r="H24" s="6"/>
      <c r="I24" s="9"/>
      <c r="K24" s="26"/>
      <c r="L24" s="53"/>
      <c r="M24" s="53"/>
      <c r="N24" s="53"/>
      <c r="O24" s="53"/>
      <c r="P24" s="53"/>
      <c r="Q24" s="53"/>
      <c r="R24" s="53"/>
    </row>
    <row r="25" spans="2:18" ht="12.75">
      <c r="B25" s="31" t="s">
        <v>38</v>
      </c>
      <c r="C25" s="25"/>
      <c r="D25" s="25"/>
      <c r="E25" s="25"/>
      <c r="F25" s="25"/>
      <c r="G25" s="25"/>
      <c r="H25" s="25"/>
      <c r="I25" s="4">
        <v>1520</v>
      </c>
      <c r="K25" s="31" t="s">
        <v>38</v>
      </c>
      <c r="L25" s="54"/>
      <c r="M25" s="54"/>
      <c r="N25" s="54"/>
      <c r="O25" s="54"/>
      <c r="P25" s="54"/>
      <c r="Q25" s="54"/>
      <c r="R25" s="57">
        <f>I25/I72-1</f>
        <v>0.1875</v>
      </c>
    </row>
    <row r="26" spans="2:18" ht="12.75">
      <c r="B26" s="26"/>
      <c r="C26" s="6"/>
      <c r="D26" s="6"/>
      <c r="E26" s="6"/>
      <c r="F26" s="6"/>
      <c r="G26" s="6"/>
      <c r="H26" s="6"/>
      <c r="I26" s="9"/>
      <c r="K26" s="26"/>
      <c r="L26" s="53"/>
      <c r="M26" s="53"/>
      <c r="N26" s="53"/>
      <c r="O26" s="53"/>
      <c r="P26" s="53"/>
      <c r="Q26" s="53"/>
      <c r="R26" s="53"/>
    </row>
    <row r="27" spans="2:18" ht="12.75">
      <c r="B27" s="26" t="s">
        <v>5</v>
      </c>
      <c r="C27" s="6"/>
      <c r="D27" s="6"/>
      <c r="E27" s="6"/>
      <c r="F27" s="6"/>
      <c r="G27" s="6"/>
      <c r="H27" s="6"/>
      <c r="I27" s="9">
        <v>-340</v>
      </c>
      <c r="K27" s="26" t="s">
        <v>5</v>
      </c>
      <c r="L27" s="53"/>
      <c r="M27" s="53"/>
      <c r="N27" s="53"/>
      <c r="O27" s="53"/>
      <c r="P27" s="53"/>
      <c r="Q27" s="53"/>
      <c r="R27" s="53">
        <f>I27/I74-1</f>
        <v>0.6504854368932038</v>
      </c>
    </row>
    <row r="28" spans="2:18" ht="12.75">
      <c r="B28" s="26"/>
      <c r="C28" s="6"/>
      <c r="D28" s="6"/>
      <c r="E28" s="6"/>
      <c r="F28" s="6"/>
      <c r="G28" s="6"/>
      <c r="H28" s="6"/>
      <c r="I28" s="9"/>
      <c r="K28" s="26"/>
      <c r="L28" s="53"/>
      <c r="M28" s="53"/>
      <c r="N28" s="53"/>
      <c r="O28" s="53"/>
      <c r="P28" s="53"/>
      <c r="Q28" s="53"/>
      <c r="R28" s="53"/>
    </row>
    <row r="29" spans="2:18" ht="13.5" thickBot="1">
      <c r="B29" s="29" t="s">
        <v>36</v>
      </c>
      <c r="C29" s="32"/>
      <c r="D29" s="32"/>
      <c r="E29" s="32"/>
      <c r="F29" s="32"/>
      <c r="G29" s="32"/>
      <c r="H29" s="32"/>
      <c r="I29" s="11">
        <v>1180</v>
      </c>
      <c r="K29" s="29" t="s">
        <v>36</v>
      </c>
      <c r="L29" s="58"/>
      <c r="M29" s="58"/>
      <c r="N29" s="58"/>
      <c r="O29" s="58"/>
      <c r="P29" s="58"/>
      <c r="Q29" s="58"/>
      <c r="R29" s="56">
        <f>I29/I76-1</f>
        <v>0.09869646182495351</v>
      </c>
    </row>
    <row r="30" spans="2:18" ht="13.5" thickTop="1">
      <c r="B30" s="26"/>
      <c r="C30" s="6"/>
      <c r="D30" s="6"/>
      <c r="E30" s="6"/>
      <c r="F30" s="6"/>
      <c r="G30" s="6"/>
      <c r="H30" s="6"/>
      <c r="I30" s="9"/>
      <c r="K30" s="26"/>
      <c r="L30" s="53"/>
      <c r="M30" s="53"/>
      <c r="N30" s="53"/>
      <c r="O30" s="53"/>
      <c r="P30" s="53"/>
      <c r="Q30" s="53"/>
      <c r="R30" s="53"/>
    </row>
    <row r="31" spans="2:18" ht="12.75">
      <c r="B31" s="33" t="s">
        <v>39</v>
      </c>
      <c r="C31" s="6"/>
      <c r="D31" s="6"/>
      <c r="E31" s="6"/>
      <c r="F31" s="6"/>
      <c r="G31" s="6"/>
      <c r="H31" s="6"/>
      <c r="I31" s="9"/>
      <c r="K31" s="33" t="s">
        <v>39</v>
      </c>
      <c r="L31" s="53"/>
      <c r="M31" s="53"/>
      <c r="N31" s="53"/>
      <c r="O31" s="53"/>
      <c r="P31" s="53"/>
      <c r="Q31" s="53"/>
      <c r="R31" s="53"/>
    </row>
    <row r="32" spans="2:18" ht="12.75">
      <c r="B32" s="26" t="s">
        <v>4</v>
      </c>
      <c r="C32" s="6">
        <v>15458</v>
      </c>
      <c r="D32" s="6">
        <v>16746</v>
      </c>
      <c r="E32" s="6">
        <v>14210</v>
      </c>
      <c r="F32" s="6">
        <v>3989</v>
      </c>
      <c r="G32" s="6">
        <v>374</v>
      </c>
      <c r="H32" s="6">
        <v>-5950</v>
      </c>
      <c r="I32" s="9">
        <v>44827</v>
      </c>
      <c r="K32" s="26" t="s">
        <v>4</v>
      </c>
      <c r="L32" s="53">
        <f aca="true" t="shared" si="4" ref="L32:R32">C32/C79-1</f>
        <v>-0.07663819365629299</v>
      </c>
      <c r="M32" s="53">
        <f t="shared" si="4"/>
        <v>-0.0892478381465166</v>
      </c>
      <c r="N32" s="53">
        <f t="shared" si="4"/>
        <v>0.01275746561185942</v>
      </c>
      <c r="O32" s="53">
        <f t="shared" si="4"/>
        <v>-0.05339345040341714</v>
      </c>
      <c r="P32" s="53">
        <f t="shared" si="4"/>
        <v>-0.02857142857142858</v>
      </c>
      <c r="Q32" s="53">
        <f t="shared" si="4"/>
        <v>-0.19278252611585944</v>
      </c>
      <c r="R32" s="53">
        <f t="shared" si="4"/>
        <v>-0.033630111884795255</v>
      </c>
    </row>
    <row r="33" spans="2:18" ht="25.5">
      <c r="B33" s="26" t="s">
        <v>6</v>
      </c>
      <c r="C33" s="6"/>
      <c r="D33" s="6">
        <v>721</v>
      </c>
      <c r="E33" s="6"/>
      <c r="F33" s="6"/>
      <c r="G33" s="6"/>
      <c r="H33" s="6"/>
      <c r="I33" s="9">
        <v>721</v>
      </c>
      <c r="K33" s="26" t="s">
        <v>6</v>
      </c>
      <c r="L33" s="53"/>
      <c r="M33" s="53">
        <f>D33/D80-1</f>
        <v>-0.06485084306095978</v>
      </c>
      <c r="N33" s="53"/>
      <c r="O33" s="53"/>
      <c r="P33" s="53"/>
      <c r="Q33" s="53"/>
      <c r="R33" s="53">
        <f>I33/I80-1</f>
        <v>-0.06485084306095978</v>
      </c>
    </row>
    <row r="34" spans="2:18" ht="12.75">
      <c r="B34" s="26" t="s">
        <v>7</v>
      </c>
      <c r="C34" s="6"/>
      <c r="D34" s="6"/>
      <c r="E34" s="6"/>
      <c r="F34" s="6"/>
      <c r="G34" s="6"/>
      <c r="H34" s="6"/>
      <c r="I34" s="9">
        <v>251</v>
      </c>
      <c r="K34" s="26" t="s">
        <v>7</v>
      </c>
      <c r="L34" s="53"/>
      <c r="M34" s="53"/>
      <c r="N34" s="53"/>
      <c r="O34" s="53"/>
      <c r="P34" s="53"/>
      <c r="Q34" s="53"/>
      <c r="R34" s="53">
        <f>I34/I81-1</f>
        <v>0.10087719298245612</v>
      </c>
    </row>
    <row r="35" spans="2:18" ht="12.75">
      <c r="B35" s="26" t="s">
        <v>8</v>
      </c>
      <c r="C35" s="6"/>
      <c r="D35" s="6"/>
      <c r="E35" s="6"/>
      <c r="F35" s="6"/>
      <c r="G35" s="6"/>
      <c r="H35" s="6"/>
      <c r="I35" s="9">
        <v>989</v>
      </c>
      <c r="K35" s="26" t="s">
        <v>8</v>
      </c>
      <c r="L35" s="53"/>
      <c r="M35" s="53"/>
      <c r="N35" s="53"/>
      <c r="O35" s="53"/>
      <c r="P35" s="53"/>
      <c r="Q35" s="53"/>
      <c r="R35" s="53">
        <f>I35/I82-1</f>
        <v>-0.21069433359936152</v>
      </c>
    </row>
    <row r="36" spans="2:18" ht="12.75">
      <c r="B36" s="26"/>
      <c r="C36" s="6"/>
      <c r="D36" s="6"/>
      <c r="E36" s="6"/>
      <c r="F36" s="6"/>
      <c r="G36" s="6"/>
      <c r="H36" s="6"/>
      <c r="I36" s="9"/>
      <c r="K36" s="26"/>
      <c r="L36" s="53"/>
      <c r="M36" s="53"/>
      <c r="N36" s="53"/>
      <c r="O36" s="53"/>
      <c r="P36" s="53"/>
      <c r="Q36" s="53"/>
      <c r="R36" s="53"/>
    </row>
    <row r="37" spans="2:18" ht="13.5" thickBot="1">
      <c r="B37" s="29" t="s">
        <v>15</v>
      </c>
      <c r="C37" s="11"/>
      <c r="D37" s="11"/>
      <c r="E37" s="11"/>
      <c r="F37" s="11"/>
      <c r="G37" s="11"/>
      <c r="H37" s="11"/>
      <c r="I37" s="11">
        <v>46788</v>
      </c>
      <c r="K37" s="29" t="s">
        <v>15</v>
      </c>
      <c r="L37" s="56"/>
      <c r="M37" s="56"/>
      <c r="N37" s="56"/>
      <c r="O37" s="56"/>
      <c r="P37" s="56"/>
      <c r="Q37" s="56"/>
      <c r="R37" s="56">
        <f>I37/I84-1</f>
        <v>-0.038055881083081444</v>
      </c>
    </row>
    <row r="38" spans="2:18" ht="13.5" thickTop="1">
      <c r="B38" s="26"/>
      <c r="C38" s="6"/>
      <c r="D38" s="6"/>
      <c r="E38" s="6"/>
      <c r="F38" s="6"/>
      <c r="G38" s="6"/>
      <c r="H38" s="6"/>
      <c r="I38" s="9"/>
      <c r="K38" s="26"/>
      <c r="L38" s="53"/>
      <c r="M38" s="53"/>
      <c r="N38" s="53"/>
      <c r="O38" s="53"/>
      <c r="P38" s="53"/>
      <c r="Q38" s="53"/>
      <c r="R38" s="53"/>
    </row>
    <row r="39" spans="2:18" ht="12.75">
      <c r="B39" s="26" t="s">
        <v>16</v>
      </c>
      <c r="C39" s="6"/>
      <c r="D39" s="6"/>
      <c r="E39" s="6"/>
      <c r="F39" s="6"/>
      <c r="G39" s="6"/>
      <c r="H39" s="6"/>
      <c r="I39" s="9">
        <v>29496</v>
      </c>
      <c r="K39" s="26" t="s">
        <v>16</v>
      </c>
      <c r="L39" s="53"/>
      <c r="M39" s="53"/>
      <c r="N39" s="53"/>
      <c r="O39" s="53"/>
      <c r="P39" s="53"/>
      <c r="Q39" s="53"/>
      <c r="R39" s="53">
        <f>I39/I86-1</f>
        <v>0.03818943367005745</v>
      </c>
    </row>
    <row r="40" spans="2:18" ht="12.75">
      <c r="B40" s="26" t="s">
        <v>17</v>
      </c>
      <c r="C40" s="6">
        <v>4994</v>
      </c>
      <c r="D40" s="6">
        <v>4410</v>
      </c>
      <c r="E40" s="6">
        <v>2690</v>
      </c>
      <c r="F40" s="6">
        <v>1940</v>
      </c>
      <c r="G40" s="6">
        <v>169</v>
      </c>
      <c r="H40" s="6">
        <v>-5634</v>
      </c>
      <c r="I40" s="9">
        <v>8569</v>
      </c>
      <c r="K40" s="26" t="s">
        <v>17</v>
      </c>
      <c r="L40" s="53">
        <f aca="true" t="shared" si="5" ref="L40:Q40">C40/C87-1</f>
        <v>-0.17699406723796973</v>
      </c>
      <c r="M40" s="53">
        <f t="shared" si="5"/>
        <v>-0.19452054794520546</v>
      </c>
      <c r="N40" s="53">
        <f t="shared" si="5"/>
        <v>0.015861027190332333</v>
      </c>
      <c r="O40" s="53">
        <f t="shared" si="5"/>
        <v>-0.0005151983513652647</v>
      </c>
      <c r="P40" s="53">
        <f t="shared" si="5"/>
        <v>0.4695652173913043</v>
      </c>
      <c r="Q40" s="53">
        <f t="shared" si="5"/>
        <v>-0.19051724137931036</v>
      </c>
      <c r="R40" s="53">
        <f>I40/I87-1</f>
        <v>-0.07731237213308928</v>
      </c>
    </row>
    <row r="41" spans="2:18" ht="12.75">
      <c r="B41" s="26" t="s">
        <v>18</v>
      </c>
      <c r="C41" s="6"/>
      <c r="D41" s="6"/>
      <c r="E41" s="6"/>
      <c r="F41" s="6"/>
      <c r="G41" s="6"/>
      <c r="H41" s="6"/>
      <c r="I41" s="9">
        <v>6731</v>
      </c>
      <c r="K41" s="26" t="s">
        <v>18</v>
      </c>
      <c r="L41" s="53"/>
      <c r="M41" s="53"/>
      <c r="N41" s="53"/>
      <c r="O41" s="53"/>
      <c r="P41" s="53"/>
      <c r="Q41" s="53"/>
      <c r="R41" s="53">
        <f>I41/I88-1</f>
        <v>-0.24843680214381425</v>
      </c>
    </row>
    <row r="42" spans="2:18" ht="12.75">
      <c r="B42" s="26" t="s">
        <v>14</v>
      </c>
      <c r="C42" s="6"/>
      <c r="D42" s="6"/>
      <c r="E42" s="6"/>
      <c r="F42" s="6"/>
      <c r="G42" s="6"/>
      <c r="H42" s="6"/>
      <c r="I42" s="9">
        <v>1992</v>
      </c>
      <c r="K42" s="26" t="s">
        <v>14</v>
      </c>
      <c r="L42" s="53"/>
      <c r="M42" s="53"/>
      <c r="N42" s="53"/>
      <c r="O42" s="53"/>
      <c r="P42" s="53"/>
      <c r="Q42" s="53"/>
      <c r="R42" s="53">
        <f>I42/I89-1</f>
        <v>0.0035264483627204246</v>
      </c>
    </row>
    <row r="43" spans="2:18" ht="12.75">
      <c r="B43" s="26"/>
      <c r="C43" s="6"/>
      <c r="D43" s="6"/>
      <c r="E43" s="6"/>
      <c r="F43" s="6"/>
      <c r="G43" s="6"/>
      <c r="H43" s="6"/>
      <c r="I43" s="9"/>
      <c r="K43" s="26"/>
      <c r="L43" s="53"/>
      <c r="M43" s="53"/>
      <c r="N43" s="53"/>
      <c r="O43" s="53"/>
      <c r="P43" s="53"/>
      <c r="Q43" s="53"/>
      <c r="R43" s="53"/>
    </row>
    <row r="44" spans="2:18" ht="13.5" thickBot="1">
      <c r="B44" s="29" t="s">
        <v>19</v>
      </c>
      <c r="C44" s="11"/>
      <c r="D44" s="11"/>
      <c r="E44" s="11"/>
      <c r="F44" s="11"/>
      <c r="G44" s="11"/>
      <c r="H44" s="11"/>
      <c r="I44" s="11">
        <v>46788</v>
      </c>
      <c r="K44" s="29" t="s">
        <v>19</v>
      </c>
      <c r="L44" s="56"/>
      <c r="M44" s="56"/>
      <c r="N44" s="56"/>
      <c r="O44" s="56"/>
      <c r="P44" s="56"/>
      <c r="Q44" s="56"/>
      <c r="R44" s="56">
        <f>I44/I91-1</f>
        <v>-0.038055881083081444</v>
      </c>
    </row>
    <row r="45" spans="2:18" ht="13.5" thickTop="1">
      <c r="B45" s="26"/>
      <c r="C45" s="6"/>
      <c r="D45" s="6"/>
      <c r="E45" s="6"/>
      <c r="F45" s="6"/>
      <c r="G45" s="6"/>
      <c r="H45" s="6"/>
      <c r="I45" s="6"/>
      <c r="K45" s="26"/>
      <c r="L45" s="53"/>
      <c r="M45" s="53"/>
      <c r="N45" s="53"/>
      <c r="O45" s="53"/>
      <c r="P45" s="53"/>
      <c r="Q45" s="53"/>
      <c r="R45" s="53"/>
    </row>
    <row r="46" spans="2:18" ht="12.75">
      <c r="B46" s="33" t="s">
        <v>9</v>
      </c>
      <c r="C46" s="6"/>
      <c r="D46" s="6"/>
      <c r="E46" s="6"/>
      <c r="F46" s="6"/>
      <c r="G46" s="6"/>
      <c r="H46" s="6"/>
      <c r="I46" s="6"/>
      <c r="K46" s="33" t="s">
        <v>9</v>
      </c>
      <c r="L46" s="53"/>
      <c r="M46" s="53"/>
      <c r="N46" s="53"/>
      <c r="O46" s="53"/>
      <c r="P46" s="53"/>
      <c r="Q46" s="53"/>
      <c r="R46" s="53"/>
    </row>
    <row r="47" spans="2:18" ht="26.25" thickBot="1">
      <c r="B47" s="34" t="s">
        <v>40</v>
      </c>
      <c r="C47" s="32">
        <v>-242</v>
      </c>
      <c r="D47" s="32">
        <v>-66</v>
      </c>
      <c r="E47" s="32">
        <v>-368</v>
      </c>
      <c r="F47" s="32">
        <v>-39</v>
      </c>
      <c r="G47" s="32">
        <v>-2</v>
      </c>
      <c r="H47" s="32">
        <v>7</v>
      </c>
      <c r="I47" s="11">
        <v>-710</v>
      </c>
      <c r="K47" s="34" t="s">
        <v>40</v>
      </c>
      <c r="L47" s="58">
        <f aca="true" t="shared" si="6" ref="L47:P48">C47/C94-1</f>
        <v>-0.3025936599423631</v>
      </c>
      <c r="M47" s="58">
        <f t="shared" si="6"/>
        <v>0.01538461538461533</v>
      </c>
      <c r="N47" s="58">
        <f t="shared" si="6"/>
        <v>0.05142857142857138</v>
      </c>
      <c r="O47" s="58">
        <f t="shared" si="6"/>
        <v>0.11428571428571432</v>
      </c>
      <c r="P47" s="58">
        <f t="shared" si="6"/>
        <v>-0.6</v>
      </c>
      <c r="Q47" s="58"/>
      <c r="R47" s="56">
        <f>I47/I94-1</f>
        <v>-0.0670170827858082</v>
      </c>
    </row>
    <row r="48" spans="2:18" ht="13.5" thickTop="1">
      <c r="B48" s="26" t="s">
        <v>20</v>
      </c>
      <c r="C48" s="6">
        <v>-1655</v>
      </c>
      <c r="D48" s="6">
        <v>-1484</v>
      </c>
      <c r="E48" s="6">
        <v>-119</v>
      </c>
      <c r="F48" s="6">
        <v>-34</v>
      </c>
      <c r="G48" s="6">
        <v>-20</v>
      </c>
      <c r="H48" s="6">
        <v>0</v>
      </c>
      <c r="I48" s="9">
        <v>-3312</v>
      </c>
      <c r="K48" s="26" t="s">
        <v>20</v>
      </c>
      <c r="L48" s="53">
        <f t="shared" si="6"/>
        <v>0.46460176991150437</v>
      </c>
      <c r="M48" s="53">
        <f t="shared" si="6"/>
        <v>-0.10602409638554222</v>
      </c>
      <c r="N48" s="53">
        <f t="shared" si="6"/>
        <v>0.2268041237113403</v>
      </c>
      <c r="O48" s="53">
        <f t="shared" si="6"/>
        <v>-0.05555555555555558</v>
      </c>
      <c r="P48" s="53">
        <f t="shared" si="6"/>
        <v>1</v>
      </c>
      <c r="Q48" s="53"/>
      <c r="R48" s="55">
        <f>I48/I95-1</f>
        <v>0.12960436562073663</v>
      </c>
    </row>
    <row r="49" spans="2:18" ht="13.5" thickBot="1">
      <c r="B49" s="35" t="s">
        <v>10</v>
      </c>
      <c r="C49" s="36"/>
      <c r="D49" s="36"/>
      <c r="E49" s="36"/>
      <c r="F49" s="36"/>
      <c r="G49" s="36"/>
      <c r="H49" s="36"/>
      <c r="I49" s="36">
        <v>-45</v>
      </c>
      <c r="K49" s="35" t="s">
        <v>10</v>
      </c>
      <c r="L49" s="59"/>
      <c r="M49" s="59"/>
      <c r="N49" s="59"/>
      <c r="O49" s="59"/>
      <c r="P49" s="59"/>
      <c r="Q49" s="59"/>
      <c r="R49" s="59">
        <f>I49/I96-1</f>
        <v>0.09756097560975618</v>
      </c>
    </row>
    <row r="50" spans="2:18" ht="13.5" thickTop="1">
      <c r="B50" s="22"/>
      <c r="C50" s="6"/>
      <c r="D50" s="6"/>
      <c r="E50" s="6"/>
      <c r="F50" s="6"/>
      <c r="G50" s="6"/>
      <c r="H50" s="6"/>
      <c r="I50" s="6"/>
      <c r="K50" s="22"/>
      <c r="L50" s="6"/>
      <c r="M50" s="6"/>
      <c r="N50" s="6"/>
      <c r="O50" s="6"/>
      <c r="P50" s="6"/>
      <c r="Q50" s="6"/>
      <c r="R50" s="6"/>
    </row>
    <row r="51" spans="2:18" ht="25.5">
      <c r="B51" s="15" t="s">
        <v>66</v>
      </c>
      <c r="C51" s="16" t="s">
        <v>33</v>
      </c>
      <c r="D51" s="16" t="s">
        <v>32</v>
      </c>
      <c r="E51" s="16" t="s">
        <v>27</v>
      </c>
      <c r="F51" s="16" t="s">
        <v>41</v>
      </c>
      <c r="G51" s="16" t="s">
        <v>21</v>
      </c>
      <c r="H51" s="16" t="s">
        <v>28</v>
      </c>
      <c r="I51" s="16" t="s">
        <v>31</v>
      </c>
      <c r="K51" s="17" t="s">
        <v>67</v>
      </c>
      <c r="L51" s="18" t="s">
        <v>33</v>
      </c>
      <c r="M51" s="18" t="s">
        <v>11</v>
      </c>
      <c r="N51" s="18" t="s">
        <v>27</v>
      </c>
      <c r="O51" s="18" t="s">
        <v>41</v>
      </c>
      <c r="P51" s="18" t="s">
        <v>21</v>
      </c>
      <c r="Q51" s="18" t="s">
        <v>28</v>
      </c>
      <c r="R51" s="18" t="s">
        <v>31</v>
      </c>
    </row>
    <row r="52" spans="2:18" ht="12.75">
      <c r="B52" s="19" t="s">
        <v>34</v>
      </c>
      <c r="C52" s="20"/>
      <c r="D52" s="20"/>
      <c r="E52" s="20"/>
      <c r="F52" s="20"/>
      <c r="G52" s="20"/>
      <c r="H52" s="20"/>
      <c r="I52" s="21"/>
      <c r="K52" s="19" t="s">
        <v>34</v>
      </c>
      <c r="L52" s="214" t="s">
        <v>46</v>
      </c>
      <c r="M52" s="214"/>
      <c r="N52" s="214"/>
      <c r="O52" s="214"/>
      <c r="P52" s="214"/>
      <c r="Q52" s="214"/>
      <c r="R52" s="214"/>
    </row>
    <row r="53" spans="2:18" ht="12.75">
      <c r="B53" s="22"/>
      <c r="C53" s="6"/>
      <c r="D53" s="6"/>
      <c r="E53" s="6"/>
      <c r="F53" s="6"/>
      <c r="G53" s="6"/>
      <c r="H53" s="6"/>
      <c r="I53" s="6"/>
      <c r="K53" s="22"/>
      <c r="L53" s="6"/>
      <c r="M53" s="6"/>
      <c r="N53" s="6"/>
      <c r="O53" s="6"/>
      <c r="P53" s="6"/>
      <c r="Q53" s="6"/>
      <c r="R53" s="6"/>
    </row>
    <row r="54" spans="2:18" ht="12.75">
      <c r="B54" s="22" t="s">
        <v>23</v>
      </c>
      <c r="C54" s="6">
        <f>1054-20</f>
        <v>1034</v>
      </c>
      <c r="D54" s="6">
        <v>8501</v>
      </c>
      <c r="E54" s="6">
        <v>28</v>
      </c>
      <c r="F54" s="6">
        <v>626</v>
      </c>
      <c r="G54" s="6">
        <v>46</v>
      </c>
      <c r="H54" s="6">
        <v>0</v>
      </c>
      <c r="I54" s="9">
        <f>10255-20</f>
        <v>10235</v>
      </c>
      <c r="K54" s="22" t="s">
        <v>23</v>
      </c>
      <c r="L54" s="7">
        <f aca="true" t="shared" si="7" ref="L54:R56">C7-C54</f>
        <v>110</v>
      </c>
      <c r="M54" s="7">
        <f t="shared" si="7"/>
        <v>-627</v>
      </c>
      <c r="N54" s="7">
        <f t="shared" si="7"/>
        <v>9</v>
      </c>
      <c r="O54" s="7">
        <f t="shared" si="7"/>
        <v>-204</v>
      </c>
      <c r="P54" s="7">
        <f t="shared" si="7"/>
        <v>14</v>
      </c>
      <c r="Q54" s="7">
        <f t="shared" si="7"/>
        <v>0</v>
      </c>
      <c r="R54" s="7">
        <f t="shared" si="7"/>
        <v>-698</v>
      </c>
    </row>
    <row r="55" spans="2:18" ht="12.75">
      <c r="B55" s="22" t="s">
        <v>24</v>
      </c>
      <c r="C55" s="6">
        <v>330</v>
      </c>
      <c r="D55" s="6">
        <v>78</v>
      </c>
      <c r="E55" s="6">
        <v>1392</v>
      </c>
      <c r="F55" s="6">
        <v>133</v>
      </c>
      <c r="G55" s="6">
        <v>25</v>
      </c>
      <c r="H55" s="6">
        <v>-1958</v>
      </c>
      <c r="I55" s="9">
        <v>0</v>
      </c>
      <c r="K55" s="22" t="s">
        <v>24</v>
      </c>
      <c r="L55" s="7">
        <f t="shared" si="7"/>
        <v>143</v>
      </c>
      <c r="M55" s="7">
        <f t="shared" si="7"/>
        <v>-3</v>
      </c>
      <c r="N55" s="7">
        <f t="shared" si="7"/>
        <v>-165</v>
      </c>
      <c r="O55" s="7">
        <f t="shared" si="7"/>
        <v>96</v>
      </c>
      <c r="P55" s="7">
        <f t="shared" si="7"/>
        <v>1</v>
      </c>
      <c r="Q55" s="7">
        <f t="shared" si="7"/>
        <v>-72</v>
      </c>
      <c r="R55" s="7">
        <f t="shared" si="7"/>
        <v>0</v>
      </c>
    </row>
    <row r="56" spans="2:18" ht="12.75">
      <c r="B56" s="24" t="s">
        <v>25</v>
      </c>
      <c r="C56" s="25">
        <f>1384-20</f>
        <v>1364</v>
      </c>
      <c r="D56" s="25">
        <v>8579</v>
      </c>
      <c r="E56" s="25">
        <v>1420</v>
      </c>
      <c r="F56" s="25">
        <v>759</v>
      </c>
      <c r="G56" s="25">
        <v>71</v>
      </c>
      <c r="H56" s="25">
        <v>-1958</v>
      </c>
      <c r="I56" s="4">
        <f>10255-20</f>
        <v>10235</v>
      </c>
      <c r="K56" s="24" t="s">
        <v>25</v>
      </c>
      <c r="L56" s="30">
        <f t="shared" si="7"/>
        <v>253</v>
      </c>
      <c r="M56" s="30">
        <f t="shared" si="7"/>
        <v>-630</v>
      </c>
      <c r="N56" s="30">
        <f t="shared" si="7"/>
        <v>-156</v>
      </c>
      <c r="O56" s="30">
        <f t="shared" si="7"/>
        <v>-108</v>
      </c>
      <c r="P56" s="30">
        <f t="shared" si="7"/>
        <v>15</v>
      </c>
      <c r="Q56" s="30">
        <f t="shared" si="7"/>
        <v>-72</v>
      </c>
      <c r="R56" s="30">
        <f t="shared" si="7"/>
        <v>-698</v>
      </c>
    </row>
    <row r="57" spans="2:18" ht="12.75">
      <c r="B57" s="22"/>
      <c r="C57" s="6"/>
      <c r="D57" s="6"/>
      <c r="E57" s="6"/>
      <c r="F57" s="6"/>
      <c r="G57" s="6"/>
      <c r="H57" s="6"/>
      <c r="I57" s="9"/>
      <c r="K57" s="22"/>
      <c r="L57" s="7"/>
      <c r="M57" s="7"/>
      <c r="N57" s="7"/>
      <c r="O57" s="7"/>
      <c r="P57" s="7"/>
      <c r="Q57" s="7"/>
      <c r="R57" s="7"/>
    </row>
    <row r="58" spans="2:18" ht="12.75">
      <c r="B58" s="26" t="s">
        <v>29</v>
      </c>
      <c r="C58" s="6">
        <v>-189</v>
      </c>
      <c r="D58" s="6">
        <v>-44</v>
      </c>
      <c r="E58" s="6">
        <v>-211</v>
      </c>
      <c r="F58" s="6">
        <v>-100</v>
      </c>
      <c r="G58" s="6">
        <v>-5</v>
      </c>
      <c r="H58" s="6">
        <v>0</v>
      </c>
      <c r="I58" s="9">
        <v>-549</v>
      </c>
      <c r="K58" s="26" t="s">
        <v>29</v>
      </c>
      <c r="L58" s="7">
        <f aca="true" t="shared" si="8" ref="L58:R65">C11-C58</f>
        <v>-92</v>
      </c>
      <c r="M58" s="7">
        <f t="shared" si="8"/>
        <v>5</v>
      </c>
      <c r="N58" s="7">
        <f t="shared" si="8"/>
        <v>-5</v>
      </c>
      <c r="O58" s="7">
        <f t="shared" si="8"/>
        <v>18</v>
      </c>
      <c r="P58" s="7">
        <f t="shared" si="8"/>
        <v>0</v>
      </c>
      <c r="Q58" s="7">
        <f t="shared" si="8"/>
        <v>0</v>
      </c>
      <c r="R58" s="7">
        <f t="shared" si="8"/>
        <v>-74</v>
      </c>
    </row>
    <row r="59" spans="2:18" ht="12.75">
      <c r="B59" s="26" t="s">
        <v>12</v>
      </c>
      <c r="C59" s="6">
        <f>-472+20</f>
        <v>-452</v>
      </c>
      <c r="D59" s="6">
        <v>-8578</v>
      </c>
      <c r="E59" s="6">
        <v>-605</v>
      </c>
      <c r="F59" s="6">
        <v>-502</v>
      </c>
      <c r="G59" s="6">
        <v>-84</v>
      </c>
      <c r="H59" s="6">
        <v>1962</v>
      </c>
      <c r="I59" s="9">
        <f>-8279+20</f>
        <v>-8259</v>
      </c>
      <c r="K59" s="26" t="s">
        <v>12</v>
      </c>
      <c r="L59" s="7">
        <f t="shared" si="8"/>
        <v>-39</v>
      </c>
      <c r="M59" s="7">
        <f t="shared" si="8"/>
        <v>857</v>
      </c>
      <c r="N59" s="7">
        <f t="shared" si="8"/>
        <v>-34</v>
      </c>
      <c r="O59" s="7">
        <f t="shared" si="8"/>
        <v>67</v>
      </c>
      <c r="P59" s="7">
        <f t="shared" si="8"/>
        <v>-13</v>
      </c>
      <c r="Q59" s="7">
        <f t="shared" si="8"/>
        <v>65</v>
      </c>
      <c r="R59" s="7">
        <f t="shared" si="8"/>
        <v>903</v>
      </c>
    </row>
    <row r="60" spans="2:18" ht="12.75">
      <c r="B60" s="48" t="s">
        <v>1</v>
      </c>
      <c r="C60" s="6">
        <v>-94</v>
      </c>
      <c r="D60" s="6">
        <v>-6899</v>
      </c>
      <c r="E60" s="6">
        <v>-80</v>
      </c>
      <c r="F60" s="6">
        <v>-415</v>
      </c>
      <c r="G60" s="6">
        <v>-20</v>
      </c>
      <c r="H60" s="6">
        <v>519</v>
      </c>
      <c r="I60" s="9">
        <v>-6989</v>
      </c>
      <c r="K60" s="48" t="s">
        <v>1</v>
      </c>
      <c r="L60" s="7">
        <f t="shared" si="8"/>
        <v>12</v>
      </c>
      <c r="M60" s="7">
        <f t="shared" si="8"/>
        <v>888</v>
      </c>
      <c r="N60" s="7">
        <f t="shared" si="8"/>
        <v>-134</v>
      </c>
      <c r="O60" s="7">
        <f t="shared" si="8"/>
        <v>62</v>
      </c>
      <c r="P60" s="7">
        <f t="shared" si="8"/>
        <v>0</v>
      </c>
      <c r="Q60" s="7">
        <f t="shared" si="8"/>
        <v>221</v>
      </c>
      <c r="R60" s="7">
        <f t="shared" si="8"/>
        <v>1049</v>
      </c>
    </row>
    <row r="61" spans="2:18" ht="12.75">
      <c r="B61" s="49" t="s">
        <v>22</v>
      </c>
      <c r="C61" s="6">
        <v>-247</v>
      </c>
      <c r="D61" s="6">
        <v>-93</v>
      </c>
      <c r="E61" s="6">
        <v>-262</v>
      </c>
      <c r="F61" s="6">
        <v>-34</v>
      </c>
      <c r="G61" s="6">
        <v>-35</v>
      </c>
      <c r="H61" s="6">
        <v>0</v>
      </c>
      <c r="I61" s="9">
        <v>-671</v>
      </c>
      <c r="K61" s="49" t="s">
        <v>22</v>
      </c>
      <c r="L61" s="7">
        <f t="shared" si="8"/>
        <v>-10</v>
      </c>
      <c r="M61" s="7">
        <f t="shared" si="8"/>
        <v>-14</v>
      </c>
      <c r="N61" s="7">
        <f t="shared" si="8"/>
        <v>10</v>
      </c>
      <c r="O61" s="7">
        <f t="shared" si="8"/>
        <v>-1</v>
      </c>
      <c r="P61" s="7">
        <f t="shared" si="8"/>
        <v>0</v>
      </c>
      <c r="Q61" s="7">
        <f t="shared" si="8"/>
        <v>0</v>
      </c>
      <c r="R61" s="7">
        <f t="shared" si="8"/>
        <v>-15</v>
      </c>
    </row>
    <row r="62" spans="2:18" ht="12.75">
      <c r="B62" s="48" t="s">
        <v>30</v>
      </c>
      <c r="C62" s="6">
        <f>-209+20</f>
        <v>-189</v>
      </c>
      <c r="D62" s="6">
        <v>-1548</v>
      </c>
      <c r="E62" s="6">
        <v>-232</v>
      </c>
      <c r="F62" s="6">
        <v>-31</v>
      </c>
      <c r="G62" s="6">
        <v>-31</v>
      </c>
      <c r="H62" s="6">
        <v>1405</v>
      </c>
      <c r="I62" s="9">
        <f>-646+20</f>
        <v>-626</v>
      </c>
      <c r="K62" s="48" t="s">
        <v>30</v>
      </c>
      <c r="L62" s="7">
        <f t="shared" si="8"/>
        <v>-18</v>
      </c>
      <c r="M62" s="7">
        <f t="shared" si="8"/>
        <v>150</v>
      </c>
      <c r="N62" s="7">
        <f t="shared" si="8"/>
        <v>68</v>
      </c>
      <c r="O62" s="7">
        <f t="shared" si="8"/>
        <v>7</v>
      </c>
      <c r="P62" s="7">
        <f t="shared" si="8"/>
        <v>-6</v>
      </c>
      <c r="Q62" s="7">
        <f t="shared" si="8"/>
        <v>-160</v>
      </c>
      <c r="R62" s="7">
        <f t="shared" si="8"/>
        <v>41</v>
      </c>
    </row>
    <row r="63" spans="2:18" ht="12.75">
      <c r="B63" s="48" t="s">
        <v>0</v>
      </c>
      <c r="C63" s="6">
        <v>118</v>
      </c>
      <c r="D63" s="6">
        <v>13</v>
      </c>
      <c r="E63" s="6">
        <v>26</v>
      </c>
      <c r="F63" s="6">
        <v>0</v>
      </c>
      <c r="G63" s="6">
        <v>0</v>
      </c>
      <c r="H63" s="6">
        <v>40</v>
      </c>
      <c r="I63" s="9">
        <v>197</v>
      </c>
      <c r="K63" s="48" t="s">
        <v>0</v>
      </c>
      <c r="L63" s="7">
        <f t="shared" si="8"/>
        <v>-5</v>
      </c>
      <c r="M63" s="7">
        <f t="shared" si="8"/>
        <v>-4</v>
      </c>
      <c r="N63" s="7">
        <f t="shared" si="8"/>
        <v>0</v>
      </c>
      <c r="O63" s="7">
        <f t="shared" si="8"/>
        <v>0</v>
      </c>
      <c r="P63" s="7">
        <f t="shared" si="8"/>
        <v>0</v>
      </c>
      <c r="Q63" s="7">
        <f t="shared" si="8"/>
        <v>2</v>
      </c>
      <c r="R63" s="7">
        <f t="shared" si="8"/>
        <v>-7</v>
      </c>
    </row>
    <row r="64" spans="2:18" ht="12.75">
      <c r="B64" s="48" t="s">
        <v>59</v>
      </c>
      <c r="C64" s="6">
        <v>-40</v>
      </c>
      <c r="D64" s="6">
        <v>-51</v>
      </c>
      <c r="E64" s="6">
        <v>-57</v>
      </c>
      <c r="F64" s="6">
        <v>-22</v>
      </c>
      <c r="G64" s="6">
        <v>2</v>
      </c>
      <c r="H64" s="6">
        <v>-2</v>
      </c>
      <c r="I64" s="9">
        <v>-170</v>
      </c>
      <c r="K64" s="48" t="s">
        <v>59</v>
      </c>
      <c r="L64" s="7">
        <f t="shared" si="8"/>
        <v>-18</v>
      </c>
      <c r="M64" s="7">
        <f t="shared" si="8"/>
        <v>-163</v>
      </c>
      <c r="N64" s="7">
        <f t="shared" si="8"/>
        <v>22</v>
      </c>
      <c r="O64" s="7">
        <f t="shared" si="8"/>
        <v>-1</v>
      </c>
      <c r="P64" s="7">
        <f t="shared" si="8"/>
        <v>-7</v>
      </c>
      <c r="Q64" s="7">
        <f t="shared" si="8"/>
        <v>2</v>
      </c>
      <c r="R64" s="7">
        <f t="shared" si="8"/>
        <v>-165</v>
      </c>
    </row>
    <row r="65" spans="2:18" ht="12.75">
      <c r="B65" s="27" t="s">
        <v>2</v>
      </c>
      <c r="C65" s="25">
        <f>-661+20</f>
        <v>-641</v>
      </c>
      <c r="D65" s="25">
        <v>-8622</v>
      </c>
      <c r="E65" s="25">
        <v>-816</v>
      </c>
      <c r="F65" s="25">
        <v>-602</v>
      </c>
      <c r="G65" s="25">
        <v>-89</v>
      </c>
      <c r="H65" s="25">
        <v>1962</v>
      </c>
      <c r="I65" s="4">
        <f>-8828+20</f>
        <v>-8808</v>
      </c>
      <c r="K65" s="27" t="s">
        <v>2</v>
      </c>
      <c r="L65" s="30">
        <f t="shared" si="8"/>
        <v>-131</v>
      </c>
      <c r="M65" s="30">
        <f t="shared" si="8"/>
        <v>862</v>
      </c>
      <c r="N65" s="30">
        <f t="shared" si="8"/>
        <v>-39</v>
      </c>
      <c r="O65" s="30">
        <f t="shared" si="8"/>
        <v>85</v>
      </c>
      <c r="P65" s="30">
        <f t="shared" si="8"/>
        <v>-13</v>
      </c>
      <c r="Q65" s="30">
        <f t="shared" si="8"/>
        <v>65</v>
      </c>
      <c r="R65" s="30">
        <f t="shared" si="8"/>
        <v>829</v>
      </c>
    </row>
    <row r="66" spans="2:18" ht="12.75">
      <c r="B66" s="26"/>
      <c r="C66" s="6"/>
      <c r="D66" s="6"/>
      <c r="E66" s="6"/>
      <c r="F66" s="6"/>
      <c r="G66" s="6"/>
      <c r="H66" s="6"/>
      <c r="I66" s="9"/>
      <c r="K66" s="26"/>
      <c r="L66" s="7"/>
      <c r="M66" s="7"/>
      <c r="N66" s="7"/>
      <c r="O66" s="7"/>
      <c r="P66" s="7"/>
      <c r="Q66" s="7"/>
      <c r="R66" s="10"/>
    </row>
    <row r="67" spans="2:18" ht="13.5" thickBot="1">
      <c r="B67" s="29" t="s">
        <v>37</v>
      </c>
      <c r="C67" s="11">
        <v>723</v>
      </c>
      <c r="D67" s="11">
        <v>-43</v>
      </c>
      <c r="E67" s="11">
        <v>604</v>
      </c>
      <c r="F67" s="11">
        <v>157</v>
      </c>
      <c r="G67" s="11">
        <v>-18</v>
      </c>
      <c r="H67" s="11">
        <v>4</v>
      </c>
      <c r="I67" s="11">
        <v>1427</v>
      </c>
      <c r="K67" s="29" t="s">
        <v>37</v>
      </c>
      <c r="L67" s="12">
        <f aca="true" t="shared" si="9" ref="L67:R67">C20-C67</f>
        <v>122</v>
      </c>
      <c r="M67" s="12">
        <f t="shared" si="9"/>
        <v>232</v>
      </c>
      <c r="N67" s="12">
        <f t="shared" si="9"/>
        <v>-195</v>
      </c>
      <c r="O67" s="12">
        <f t="shared" si="9"/>
        <v>-23</v>
      </c>
      <c r="P67" s="12">
        <f t="shared" si="9"/>
        <v>2</v>
      </c>
      <c r="Q67" s="12">
        <f t="shared" si="9"/>
        <v>-7</v>
      </c>
      <c r="R67" s="12">
        <f t="shared" si="9"/>
        <v>131</v>
      </c>
    </row>
    <row r="68" spans="2:18" ht="13.5" thickTop="1">
      <c r="B68" s="26"/>
      <c r="C68" s="6"/>
      <c r="D68" s="6"/>
      <c r="E68" s="6"/>
      <c r="F68" s="6"/>
      <c r="G68" s="6"/>
      <c r="H68" s="6"/>
      <c r="I68" s="9"/>
      <c r="K68" s="26"/>
      <c r="L68" s="7"/>
      <c r="M68" s="7"/>
      <c r="N68" s="7"/>
      <c r="O68" s="7"/>
      <c r="P68" s="7"/>
      <c r="Q68" s="7"/>
      <c r="R68" s="7"/>
    </row>
    <row r="69" spans="2:18" ht="12.75">
      <c r="B69" s="26" t="s">
        <v>3</v>
      </c>
      <c r="C69" s="6"/>
      <c r="D69" s="6"/>
      <c r="E69" s="6"/>
      <c r="F69" s="6"/>
      <c r="G69" s="6"/>
      <c r="H69" s="6"/>
      <c r="I69" s="9">
        <v>-147</v>
      </c>
      <c r="K69" s="26" t="s">
        <v>3</v>
      </c>
      <c r="L69" s="7"/>
      <c r="M69" s="7"/>
      <c r="N69" s="7"/>
      <c r="O69" s="7"/>
      <c r="P69" s="7"/>
      <c r="Q69" s="7"/>
      <c r="R69" s="7">
        <f>I22-I69</f>
        <v>116</v>
      </c>
    </row>
    <row r="70" spans="2:18" ht="25.5">
      <c r="B70" s="26" t="s">
        <v>26</v>
      </c>
      <c r="C70" s="6"/>
      <c r="D70" s="6">
        <v>0</v>
      </c>
      <c r="E70" s="6"/>
      <c r="F70" s="6"/>
      <c r="G70" s="6"/>
      <c r="H70" s="6"/>
      <c r="I70" s="9">
        <v>0</v>
      </c>
      <c r="K70" s="26" t="s">
        <v>26</v>
      </c>
      <c r="L70" s="7"/>
      <c r="M70" s="7">
        <f>D23-D70</f>
        <v>-7</v>
      </c>
      <c r="N70" s="7"/>
      <c r="O70" s="7"/>
      <c r="P70" s="7"/>
      <c r="Q70" s="7"/>
      <c r="R70" s="7">
        <f>I23-I70</f>
        <v>-7</v>
      </c>
    </row>
    <row r="71" spans="2:18" ht="12.75">
      <c r="B71" s="26"/>
      <c r="C71" s="6"/>
      <c r="D71" s="6"/>
      <c r="E71" s="6"/>
      <c r="F71" s="6"/>
      <c r="G71" s="6"/>
      <c r="H71" s="6"/>
      <c r="I71" s="9"/>
      <c r="K71" s="26"/>
      <c r="L71" s="7"/>
      <c r="M71" s="7"/>
      <c r="N71" s="7"/>
      <c r="O71" s="7"/>
      <c r="P71" s="7"/>
      <c r="Q71" s="7"/>
      <c r="R71" s="7"/>
    </row>
    <row r="72" spans="2:18" ht="12.75">
      <c r="B72" s="31" t="s">
        <v>38</v>
      </c>
      <c r="C72" s="25"/>
      <c r="D72" s="25"/>
      <c r="E72" s="25"/>
      <c r="F72" s="25"/>
      <c r="G72" s="25"/>
      <c r="H72" s="25"/>
      <c r="I72" s="4">
        <v>1280</v>
      </c>
      <c r="K72" s="31" t="s">
        <v>38</v>
      </c>
      <c r="L72" s="30"/>
      <c r="M72" s="30"/>
      <c r="N72" s="30"/>
      <c r="O72" s="30"/>
      <c r="P72" s="30"/>
      <c r="Q72" s="30"/>
      <c r="R72" s="5">
        <f>I25-I72</f>
        <v>240</v>
      </c>
    </row>
    <row r="73" spans="2:18" ht="12.75">
      <c r="B73" s="26"/>
      <c r="C73" s="6"/>
      <c r="D73" s="6"/>
      <c r="E73" s="6"/>
      <c r="F73" s="6"/>
      <c r="G73" s="6"/>
      <c r="H73" s="6"/>
      <c r="I73" s="9"/>
      <c r="K73" s="26"/>
      <c r="L73" s="7"/>
      <c r="M73" s="7"/>
      <c r="N73" s="7"/>
      <c r="O73" s="7"/>
      <c r="P73" s="7"/>
      <c r="Q73" s="7"/>
      <c r="R73" s="7"/>
    </row>
    <row r="74" spans="2:18" ht="12.75">
      <c r="B74" s="26" t="s">
        <v>5</v>
      </c>
      <c r="C74" s="6"/>
      <c r="D74" s="6"/>
      <c r="E74" s="6"/>
      <c r="F74" s="6"/>
      <c r="G74" s="6"/>
      <c r="H74" s="6"/>
      <c r="I74" s="9">
        <v>-206</v>
      </c>
      <c r="K74" s="26" t="s">
        <v>5</v>
      </c>
      <c r="L74" s="7"/>
      <c r="M74" s="7"/>
      <c r="N74" s="7"/>
      <c r="O74" s="7"/>
      <c r="P74" s="7"/>
      <c r="Q74" s="7"/>
      <c r="R74" s="7">
        <f>I27-I74</f>
        <v>-134</v>
      </c>
    </row>
    <row r="75" spans="2:18" ht="12.75">
      <c r="B75" s="26"/>
      <c r="C75" s="6"/>
      <c r="D75" s="6"/>
      <c r="E75" s="6"/>
      <c r="F75" s="6"/>
      <c r="G75" s="6"/>
      <c r="H75" s="6"/>
      <c r="I75" s="9"/>
      <c r="K75" s="26"/>
      <c r="L75" s="7"/>
      <c r="M75" s="7"/>
      <c r="N75" s="7"/>
      <c r="O75" s="7"/>
      <c r="P75" s="7"/>
      <c r="Q75" s="7"/>
      <c r="R75" s="7"/>
    </row>
    <row r="76" spans="2:18" ht="13.5" thickBot="1">
      <c r="B76" s="29" t="s">
        <v>36</v>
      </c>
      <c r="C76" s="32"/>
      <c r="D76" s="32"/>
      <c r="E76" s="32"/>
      <c r="F76" s="32"/>
      <c r="G76" s="32"/>
      <c r="H76" s="32"/>
      <c r="I76" s="11">
        <v>1074</v>
      </c>
      <c r="K76" s="29" t="s">
        <v>36</v>
      </c>
      <c r="L76" s="37"/>
      <c r="M76" s="37"/>
      <c r="N76" s="37"/>
      <c r="O76" s="37"/>
      <c r="P76" s="37"/>
      <c r="Q76" s="37"/>
      <c r="R76" s="12">
        <f>I29-I76</f>
        <v>106</v>
      </c>
    </row>
    <row r="77" spans="2:18" ht="13.5" thickTop="1">
      <c r="B77" s="26"/>
      <c r="C77" s="6"/>
      <c r="D77" s="6"/>
      <c r="E77" s="6"/>
      <c r="F77" s="6"/>
      <c r="G77" s="6"/>
      <c r="H77" s="6"/>
      <c r="I77" s="9"/>
      <c r="K77" s="26"/>
      <c r="L77" s="7"/>
      <c r="M77" s="7"/>
      <c r="N77" s="7"/>
      <c r="O77" s="7"/>
      <c r="P77" s="7"/>
      <c r="Q77" s="7"/>
      <c r="R77" s="7"/>
    </row>
    <row r="78" spans="2:18" ht="12.75">
      <c r="B78" s="33" t="s">
        <v>39</v>
      </c>
      <c r="C78" s="6"/>
      <c r="D78" s="6"/>
      <c r="E78" s="6"/>
      <c r="F78" s="6"/>
      <c r="G78" s="6"/>
      <c r="H78" s="6"/>
      <c r="I78" s="9"/>
      <c r="K78" s="33" t="s">
        <v>39</v>
      </c>
      <c r="L78" s="7"/>
      <c r="M78" s="7"/>
      <c r="N78" s="7"/>
      <c r="O78" s="7"/>
      <c r="P78" s="7"/>
      <c r="Q78" s="7"/>
      <c r="R78" s="7"/>
    </row>
    <row r="79" spans="2:18" ht="12.75">
      <c r="B79" s="26" t="s">
        <v>4</v>
      </c>
      <c r="C79" s="6">
        <v>16741</v>
      </c>
      <c r="D79" s="6">
        <v>18387</v>
      </c>
      <c r="E79" s="6">
        <v>14031</v>
      </c>
      <c r="F79" s="6">
        <v>4214</v>
      </c>
      <c r="G79" s="6">
        <v>385</v>
      </c>
      <c r="H79" s="6">
        <v>-7371</v>
      </c>
      <c r="I79" s="9">
        <v>46387</v>
      </c>
      <c r="K79" s="26" t="s">
        <v>4</v>
      </c>
      <c r="L79" s="7">
        <f aca="true" t="shared" si="10" ref="L79:R79">C32-C79</f>
        <v>-1283</v>
      </c>
      <c r="M79" s="7">
        <f t="shared" si="10"/>
        <v>-1641</v>
      </c>
      <c r="N79" s="7">
        <f t="shared" si="10"/>
        <v>179</v>
      </c>
      <c r="O79" s="7">
        <f t="shared" si="10"/>
        <v>-225</v>
      </c>
      <c r="P79" s="7">
        <f t="shared" si="10"/>
        <v>-11</v>
      </c>
      <c r="Q79" s="7">
        <f t="shared" si="10"/>
        <v>1421</v>
      </c>
      <c r="R79" s="7">
        <f t="shared" si="10"/>
        <v>-1560</v>
      </c>
    </row>
    <row r="80" spans="2:18" ht="25.5">
      <c r="B80" s="26" t="s">
        <v>6</v>
      </c>
      <c r="C80" s="6"/>
      <c r="D80" s="6">
        <v>771</v>
      </c>
      <c r="E80" s="6"/>
      <c r="F80" s="6"/>
      <c r="G80" s="6"/>
      <c r="H80" s="6"/>
      <c r="I80" s="9">
        <v>771</v>
      </c>
      <c r="K80" s="26" t="s">
        <v>6</v>
      </c>
      <c r="L80" s="7"/>
      <c r="M80" s="7">
        <f>D33-D80</f>
        <v>-50</v>
      </c>
      <c r="N80" s="7"/>
      <c r="O80" s="7"/>
      <c r="P80" s="7"/>
      <c r="Q80" s="7"/>
      <c r="R80" s="7">
        <f>I33-I80</f>
        <v>-50</v>
      </c>
    </row>
    <row r="81" spans="2:18" ht="12.75">
      <c r="B81" s="26" t="s">
        <v>7</v>
      </c>
      <c r="C81" s="6"/>
      <c r="D81" s="6"/>
      <c r="E81" s="6"/>
      <c r="F81" s="6"/>
      <c r="G81" s="6"/>
      <c r="H81" s="6"/>
      <c r="I81" s="9">
        <v>228</v>
      </c>
      <c r="K81" s="26" t="s">
        <v>7</v>
      </c>
      <c r="L81" s="7"/>
      <c r="M81" s="7"/>
      <c r="N81" s="7"/>
      <c r="O81" s="7"/>
      <c r="P81" s="7"/>
      <c r="Q81" s="7"/>
      <c r="R81" s="7">
        <f>I34-I81</f>
        <v>23</v>
      </c>
    </row>
    <row r="82" spans="2:18" ht="12.75">
      <c r="B82" s="26" t="s">
        <v>8</v>
      </c>
      <c r="C82" s="6"/>
      <c r="D82" s="6"/>
      <c r="E82" s="6"/>
      <c r="F82" s="6"/>
      <c r="G82" s="6"/>
      <c r="H82" s="6"/>
      <c r="I82" s="9">
        <v>1253</v>
      </c>
      <c r="K82" s="26" t="s">
        <v>8</v>
      </c>
      <c r="L82" s="7"/>
      <c r="M82" s="7"/>
      <c r="N82" s="7"/>
      <c r="O82" s="7"/>
      <c r="P82" s="7"/>
      <c r="Q82" s="7"/>
      <c r="R82" s="7">
        <f>I35-I82</f>
        <v>-264</v>
      </c>
    </row>
    <row r="83" spans="2:18" ht="12.75">
      <c r="B83" s="26"/>
      <c r="C83" s="6"/>
      <c r="D83" s="6"/>
      <c r="E83" s="6"/>
      <c r="F83" s="6"/>
      <c r="G83" s="6"/>
      <c r="H83" s="6"/>
      <c r="I83" s="9"/>
      <c r="K83" s="26"/>
      <c r="L83" s="7"/>
      <c r="M83" s="7"/>
      <c r="N83" s="7"/>
      <c r="O83" s="7"/>
      <c r="P83" s="7"/>
      <c r="Q83" s="7"/>
      <c r="R83" s="7"/>
    </row>
    <row r="84" spans="2:18" ht="13.5" thickBot="1">
      <c r="B84" s="29" t="s">
        <v>15</v>
      </c>
      <c r="C84" s="11"/>
      <c r="D84" s="11"/>
      <c r="E84" s="11"/>
      <c r="F84" s="11"/>
      <c r="G84" s="11"/>
      <c r="H84" s="11"/>
      <c r="I84" s="11">
        <v>48639</v>
      </c>
      <c r="K84" s="29" t="s">
        <v>15</v>
      </c>
      <c r="L84" s="12"/>
      <c r="M84" s="12"/>
      <c r="N84" s="12"/>
      <c r="O84" s="12"/>
      <c r="P84" s="12"/>
      <c r="Q84" s="12"/>
      <c r="R84" s="12">
        <f>I37-I84</f>
        <v>-1851</v>
      </c>
    </row>
    <row r="85" spans="2:18" ht="13.5" thickTop="1">
      <c r="B85" s="26"/>
      <c r="C85" s="6"/>
      <c r="D85" s="6"/>
      <c r="E85" s="6"/>
      <c r="F85" s="6"/>
      <c r="G85" s="6"/>
      <c r="H85" s="6"/>
      <c r="I85" s="9"/>
      <c r="K85" s="26"/>
      <c r="L85" s="7"/>
      <c r="M85" s="7"/>
      <c r="N85" s="7"/>
      <c r="O85" s="7"/>
      <c r="P85" s="7"/>
      <c r="Q85" s="7"/>
      <c r="R85" s="7"/>
    </row>
    <row r="86" spans="2:18" ht="12.75">
      <c r="B86" s="26" t="s">
        <v>16</v>
      </c>
      <c r="C86" s="6"/>
      <c r="D86" s="6"/>
      <c r="E86" s="6"/>
      <c r="F86" s="6"/>
      <c r="G86" s="6"/>
      <c r="H86" s="6"/>
      <c r="I86" s="9">
        <v>28411</v>
      </c>
      <c r="K86" s="26" t="s">
        <v>16</v>
      </c>
      <c r="L86" s="7"/>
      <c r="M86" s="7"/>
      <c r="N86" s="7"/>
      <c r="O86" s="7"/>
      <c r="P86" s="7"/>
      <c r="Q86" s="7"/>
      <c r="R86" s="7">
        <f>I39-I86</f>
        <v>1085</v>
      </c>
    </row>
    <row r="87" spans="2:18" ht="12.75">
      <c r="B87" s="26" t="s">
        <v>17</v>
      </c>
      <c r="C87" s="6">
        <v>6068</v>
      </c>
      <c r="D87" s="6">
        <v>5475</v>
      </c>
      <c r="E87" s="6">
        <v>2648</v>
      </c>
      <c r="F87" s="6">
        <v>1941</v>
      </c>
      <c r="G87" s="6">
        <v>115</v>
      </c>
      <c r="H87" s="6">
        <v>-6960</v>
      </c>
      <c r="I87" s="9">
        <v>9287</v>
      </c>
      <c r="K87" s="26" t="s">
        <v>17</v>
      </c>
      <c r="L87" s="7">
        <f aca="true" t="shared" si="11" ref="L87:Q87">C40-C87</f>
        <v>-1074</v>
      </c>
      <c r="M87" s="7">
        <f t="shared" si="11"/>
        <v>-1065</v>
      </c>
      <c r="N87" s="7">
        <f t="shared" si="11"/>
        <v>42</v>
      </c>
      <c r="O87" s="7">
        <f t="shared" si="11"/>
        <v>-1</v>
      </c>
      <c r="P87" s="7">
        <f t="shared" si="11"/>
        <v>54</v>
      </c>
      <c r="Q87" s="7">
        <f t="shared" si="11"/>
        <v>1326</v>
      </c>
      <c r="R87" s="7">
        <f>I40-I87</f>
        <v>-718</v>
      </c>
    </row>
    <row r="88" spans="2:18" ht="12.75">
      <c r="B88" s="26" t="s">
        <v>18</v>
      </c>
      <c r="C88" s="6"/>
      <c r="D88" s="6"/>
      <c r="E88" s="6"/>
      <c r="F88" s="6"/>
      <c r="G88" s="6"/>
      <c r="H88" s="6"/>
      <c r="I88" s="9">
        <v>8956</v>
      </c>
      <c r="K88" s="26" t="s">
        <v>18</v>
      </c>
      <c r="L88" s="7"/>
      <c r="M88" s="7"/>
      <c r="N88" s="7"/>
      <c r="O88" s="7"/>
      <c r="P88" s="7"/>
      <c r="Q88" s="7"/>
      <c r="R88" s="7">
        <f>I41-I88</f>
        <v>-2225</v>
      </c>
    </row>
    <row r="89" spans="2:18" ht="12.75">
      <c r="B89" s="26" t="s">
        <v>14</v>
      </c>
      <c r="C89" s="6"/>
      <c r="D89" s="6"/>
      <c r="E89" s="6"/>
      <c r="F89" s="6"/>
      <c r="G89" s="6"/>
      <c r="H89" s="6"/>
      <c r="I89" s="9">
        <v>1985</v>
      </c>
      <c r="K89" s="26" t="s">
        <v>14</v>
      </c>
      <c r="L89" s="7"/>
      <c r="M89" s="7"/>
      <c r="N89" s="7"/>
      <c r="O89" s="7"/>
      <c r="P89" s="7"/>
      <c r="Q89" s="7"/>
      <c r="R89" s="7">
        <f>I42-I89</f>
        <v>7</v>
      </c>
    </row>
    <row r="90" spans="2:18" ht="12.75">
      <c r="B90" s="26"/>
      <c r="C90" s="6"/>
      <c r="D90" s="6"/>
      <c r="E90" s="6"/>
      <c r="F90" s="6"/>
      <c r="G90" s="6"/>
      <c r="H90" s="6"/>
      <c r="I90" s="9"/>
      <c r="K90" s="26"/>
      <c r="L90" s="7"/>
      <c r="M90" s="7"/>
      <c r="N90" s="7"/>
      <c r="O90" s="7"/>
      <c r="P90" s="7"/>
      <c r="Q90" s="7"/>
      <c r="R90" s="7"/>
    </row>
    <row r="91" spans="2:18" ht="13.5" thickBot="1">
      <c r="B91" s="29" t="s">
        <v>19</v>
      </c>
      <c r="C91" s="11"/>
      <c r="D91" s="11"/>
      <c r="E91" s="11"/>
      <c r="F91" s="11"/>
      <c r="G91" s="11"/>
      <c r="H91" s="11"/>
      <c r="I91" s="11">
        <v>48639</v>
      </c>
      <c r="K91" s="29" t="s">
        <v>19</v>
      </c>
      <c r="L91" s="12"/>
      <c r="M91" s="12"/>
      <c r="N91" s="12"/>
      <c r="O91" s="12"/>
      <c r="P91" s="12"/>
      <c r="Q91" s="12"/>
      <c r="R91" s="12">
        <f>I44-I91</f>
        <v>-1851</v>
      </c>
    </row>
    <row r="92" spans="2:18" ht="13.5" thickTop="1">
      <c r="B92" s="26"/>
      <c r="C92" s="6"/>
      <c r="D92" s="6"/>
      <c r="E92" s="6"/>
      <c r="F92" s="6"/>
      <c r="G92" s="6"/>
      <c r="H92" s="6"/>
      <c r="I92" s="9"/>
      <c r="K92" s="26"/>
      <c r="L92" s="7"/>
      <c r="M92" s="7"/>
      <c r="N92" s="7"/>
      <c r="O92" s="7"/>
      <c r="P92" s="7"/>
      <c r="Q92" s="7"/>
      <c r="R92" s="7"/>
    </row>
    <row r="93" spans="2:18" ht="12.75">
      <c r="B93" s="33" t="s">
        <v>9</v>
      </c>
      <c r="C93" s="6"/>
      <c r="D93" s="6"/>
      <c r="E93" s="6"/>
      <c r="F93" s="6"/>
      <c r="G93" s="6"/>
      <c r="H93" s="6"/>
      <c r="I93" s="9"/>
      <c r="K93" s="33" t="s">
        <v>9</v>
      </c>
      <c r="L93" s="7"/>
      <c r="M93" s="7"/>
      <c r="N93" s="7"/>
      <c r="O93" s="7"/>
      <c r="P93" s="7"/>
      <c r="Q93" s="7"/>
      <c r="R93" s="7"/>
    </row>
    <row r="94" spans="2:18" ht="26.25" thickBot="1">
      <c r="B94" s="34" t="s">
        <v>40</v>
      </c>
      <c r="C94" s="32">
        <v>-347</v>
      </c>
      <c r="D94" s="32">
        <v>-65</v>
      </c>
      <c r="E94" s="32">
        <v>-350</v>
      </c>
      <c r="F94" s="32">
        <v>-35</v>
      </c>
      <c r="G94" s="32">
        <v>-5</v>
      </c>
      <c r="H94" s="32">
        <v>41</v>
      </c>
      <c r="I94" s="11">
        <v>-761</v>
      </c>
      <c r="K94" s="34" t="s">
        <v>40</v>
      </c>
      <c r="L94" s="37">
        <f aca="true" t="shared" si="12" ref="L94:R95">C47-C94</f>
        <v>105</v>
      </c>
      <c r="M94" s="37">
        <f t="shared" si="12"/>
        <v>-1</v>
      </c>
      <c r="N94" s="37">
        <f t="shared" si="12"/>
        <v>-18</v>
      </c>
      <c r="O94" s="37">
        <f t="shared" si="12"/>
        <v>-4</v>
      </c>
      <c r="P94" s="37">
        <f t="shared" si="12"/>
        <v>3</v>
      </c>
      <c r="Q94" s="37">
        <f t="shared" si="12"/>
        <v>-34</v>
      </c>
      <c r="R94" s="12">
        <f t="shared" si="12"/>
        <v>51</v>
      </c>
    </row>
    <row r="95" spans="2:18" ht="13.5" thickTop="1">
      <c r="B95" s="26" t="s">
        <v>20</v>
      </c>
      <c r="C95" s="6">
        <v>-1130</v>
      </c>
      <c r="D95" s="6">
        <v>-1660</v>
      </c>
      <c r="E95" s="6">
        <v>-97</v>
      </c>
      <c r="F95" s="6">
        <v>-36</v>
      </c>
      <c r="G95" s="6">
        <v>-10</v>
      </c>
      <c r="H95" s="6">
        <v>1</v>
      </c>
      <c r="I95" s="9">
        <v>-2932</v>
      </c>
      <c r="K95" s="26" t="s">
        <v>20</v>
      </c>
      <c r="L95" s="7">
        <f t="shared" si="12"/>
        <v>-525</v>
      </c>
      <c r="M95" s="7">
        <f t="shared" si="12"/>
        <v>176</v>
      </c>
      <c r="N95" s="7">
        <f t="shared" si="12"/>
        <v>-22</v>
      </c>
      <c r="O95" s="7">
        <f t="shared" si="12"/>
        <v>2</v>
      </c>
      <c r="P95" s="7">
        <f t="shared" si="12"/>
        <v>-10</v>
      </c>
      <c r="Q95" s="7">
        <f t="shared" si="12"/>
        <v>-1</v>
      </c>
      <c r="R95" s="10">
        <f t="shared" si="12"/>
        <v>-380</v>
      </c>
    </row>
    <row r="96" spans="2:18" ht="13.5" thickBot="1">
      <c r="B96" s="35" t="s">
        <v>10</v>
      </c>
      <c r="C96" s="36"/>
      <c r="D96" s="36"/>
      <c r="E96" s="36"/>
      <c r="F96" s="36"/>
      <c r="G96" s="36"/>
      <c r="H96" s="36"/>
      <c r="I96" s="42">
        <v>-41</v>
      </c>
      <c r="K96" s="35" t="s">
        <v>10</v>
      </c>
      <c r="L96" s="38"/>
      <c r="M96" s="38"/>
      <c r="N96" s="38"/>
      <c r="O96" s="38"/>
      <c r="P96" s="38"/>
      <c r="Q96" s="38"/>
      <c r="R96" s="38">
        <f>I49-I96</f>
        <v>-4</v>
      </c>
    </row>
    <row r="97" spans="2:9" ht="13.5" thickTop="1">
      <c r="B97" s="52"/>
      <c r="C97" s="52"/>
      <c r="D97" s="52"/>
      <c r="E97" s="52"/>
      <c r="F97" s="52"/>
      <c r="G97" s="52"/>
      <c r="H97" s="52"/>
      <c r="I97" s="52"/>
    </row>
    <row r="98" spans="2:9" ht="12.75">
      <c r="B98" s="52"/>
      <c r="C98" s="52"/>
      <c r="D98" s="52"/>
      <c r="E98" s="52"/>
      <c r="F98" s="52"/>
      <c r="G98" s="52"/>
      <c r="H98" s="52"/>
      <c r="I98" s="52"/>
    </row>
    <row r="99" spans="3:9" ht="12.75">
      <c r="C99" s="60"/>
      <c r="D99" s="60"/>
      <c r="E99" s="60"/>
      <c r="F99" s="60"/>
      <c r="G99" s="60"/>
      <c r="H99" s="60"/>
      <c r="I99" s="60"/>
    </row>
    <row r="100" spans="3:9" ht="12.75">
      <c r="C100" s="60"/>
      <c r="D100" s="60"/>
      <c r="E100" s="60"/>
      <c r="F100" s="60"/>
      <c r="G100" s="60"/>
      <c r="H100" s="60"/>
      <c r="I100" s="60"/>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2.xml><?xml version="1.0" encoding="utf-8"?>
<worksheet xmlns="http://schemas.openxmlformats.org/spreadsheetml/2006/main" xmlns:r="http://schemas.openxmlformats.org/officeDocument/2006/relationships">
  <dimension ref="B1:F28"/>
  <sheetViews>
    <sheetView showGridLines="0" zoomScale="80" zoomScaleNormal="80" zoomScalePageLayoutView="0" workbookViewId="0" topLeftCell="A1">
      <selection activeCell="A1" sqref="A1"/>
    </sheetView>
  </sheetViews>
  <sheetFormatPr defaultColWidth="9.140625" defaultRowHeight="12.75"/>
  <cols>
    <col min="1" max="1" width="1.57421875" style="158" customWidth="1"/>
    <col min="2" max="2" width="9.140625" style="156" customWidth="1"/>
    <col min="3" max="3" width="131.7109375" style="158" customWidth="1"/>
    <col min="4" max="16384" width="9.140625" style="158" customWidth="1"/>
  </cols>
  <sheetData>
    <row r="1" spans="3:6" s="1" customFormat="1" ht="12.75">
      <c r="C1" s="63"/>
      <c r="D1" s="63"/>
      <c r="E1" s="64"/>
      <c r="F1" s="64"/>
    </row>
    <row r="2" spans="2:6" s="1" customFormat="1" ht="15.75" customHeight="1">
      <c r="B2" s="80"/>
      <c r="C2" s="80"/>
      <c r="D2" s="81"/>
      <c r="E2" s="81"/>
      <c r="F2" s="64"/>
    </row>
    <row r="3" spans="2:6" s="1" customFormat="1" ht="15.75" customHeight="1">
      <c r="B3" s="160"/>
      <c r="C3" s="160"/>
      <c r="D3" s="8"/>
      <c r="E3" s="8"/>
      <c r="F3" s="64"/>
    </row>
    <row r="4" ht="26.25">
      <c r="C4" s="159" t="s">
        <v>265</v>
      </c>
    </row>
    <row r="5" ht="26.25">
      <c r="C5" s="157"/>
    </row>
    <row r="6" spans="2:3" ht="12.75" customHeight="1">
      <c r="B6" s="211">
        <v>2017</v>
      </c>
      <c r="C6" s="212" t="s">
        <v>266</v>
      </c>
    </row>
    <row r="7" spans="2:3" ht="12.75" customHeight="1">
      <c r="B7" s="211"/>
      <c r="C7" s="212"/>
    </row>
    <row r="8" spans="2:3" ht="12.75" customHeight="1">
      <c r="B8" s="211"/>
      <c r="C8" s="212"/>
    </row>
    <row r="9" spans="2:3" ht="12.75">
      <c r="B9" s="211"/>
      <c r="C9" s="212"/>
    </row>
    <row r="10" spans="2:3" ht="12.75">
      <c r="B10" s="211"/>
      <c r="C10" s="212"/>
    </row>
    <row r="11" spans="2:3" ht="12.75">
      <c r="B11" s="211"/>
      <c r="C11" s="212"/>
    </row>
    <row r="12" spans="2:3" ht="12.75">
      <c r="B12" s="211"/>
      <c r="C12" s="212"/>
    </row>
    <row r="13" spans="2:3" ht="12.75">
      <c r="B13" s="211"/>
      <c r="C13" s="212"/>
    </row>
    <row r="14" spans="2:3" ht="12.75">
      <c r="B14" s="211"/>
      <c r="C14" s="212"/>
    </row>
    <row r="15" spans="2:3" ht="12.75">
      <c r="B15" s="211"/>
      <c r="C15" s="212"/>
    </row>
    <row r="16" spans="2:3" ht="12.75">
      <c r="B16" s="211"/>
      <c r="C16" s="212"/>
    </row>
    <row r="17" spans="2:3" ht="12.75">
      <c r="B17" s="211"/>
      <c r="C17" s="212"/>
    </row>
    <row r="18" spans="2:6" s="1" customFormat="1" ht="15.75" customHeight="1">
      <c r="B18" s="160"/>
      <c r="C18" s="160"/>
      <c r="D18" s="8"/>
      <c r="E18" s="8"/>
      <c r="F18" s="64"/>
    </row>
    <row r="19" ht="26.25">
      <c r="C19" s="159" t="s">
        <v>252</v>
      </c>
    </row>
    <row r="20" ht="26.25">
      <c r="C20" s="157"/>
    </row>
    <row r="21" spans="2:3" ht="12.75" customHeight="1">
      <c r="B21" s="211">
        <v>2016</v>
      </c>
      <c r="C21" s="212" t="s">
        <v>253</v>
      </c>
    </row>
    <row r="22" spans="2:3" ht="12.75" customHeight="1">
      <c r="B22" s="211"/>
      <c r="C22" s="212"/>
    </row>
    <row r="23" spans="2:3" ht="12.75" customHeight="1">
      <c r="B23" s="211"/>
      <c r="C23" s="212"/>
    </row>
    <row r="24" spans="2:3" ht="12.75">
      <c r="B24" s="211"/>
      <c r="C24" s="212"/>
    </row>
    <row r="25" spans="2:3" ht="12.75">
      <c r="B25" s="211"/>
      <c r="C25" s="212"/>
    </row>
    <row r="26" spans="2:3" ht="12.75">
      <c r="B26" s="211"/>
      <c r="C26" s="212"/>
    </row>
    <row r="27" spans="2:3" ht="12.75">
      <c r="B27" s="211"/>
      <c r="C27" s="212"/>
    </row>
    <row r="28" ht="26.25">
      <c r="C28" s="157"/>
    </row>
    <row r="29" ht="12.75" customHeight="1"/>
  </sheetData>
  <sheetProtection/>
  <mergeCells count="4">
    <mergeCell ref="B21:B27"/>
    <mergeCell ref="C21:C27"/>
    <mergeCell ref="B6:B17"/>
    <mergeCell ref="C6:C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F75"/>
  <sheetViews>
    <sheetView showGridLines="0" zoomScale="90" zoomScaleNormal="90" zoomScaleSheetLayoutView="90" workbookViewId="0" topLeftCell="A1">
      <pane xSplit="2" ySplit="6" topLeftCell="C13"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2.7109375" style="1" customWidth="1"/>
    <col min="3" max="4" width="20.7109375" style="1" customWidth="1"/>
    <col min="5" max="6" width="20.7109375" style="2" customWidth="1"/>
    <col min="7" max="10" width="20.7109375" style="1" customWidth="1"/>
    <col min="11" max="23" width="17.7109375" style="1" customWidth="1"/>
    <col min="24" max="28" width="17.7109375" style="1" hidden="1" customWidth="1"/>
    <col min="29" max="16384" width="9.140625" style="1" customWidth="1"/>
  </cols>
  <sheetData>
    <row r="1" spans="5:10" ht="12.75">
      <c r="E1" s="1"/>
      <c r="F1" s="1"/>
      <c r="G1" s="2"/>
      <c r="H1" s="2"/>
      <c r="I1" s="2"/>
      <c r="J1" s="2"/>
    </row>
    <row r="2" spans="2:10" ht="15.75" customHeight="1">
      <c r="B2" s="80"/>
      <c r="C2" s="80"/>
      <c r="D2" s="80"/>
      <c r="E2" s="80"/>
      <c r="F2" s="80"/>
      <c r="G2" s="81"/>
      <c r="H2" s="81"/>
      <c r="I2" s="81"/>
      <c r="J2" s="81"/>
    </row>
    <row r="3" spans="2:10" ht="12.75">
      <c r="B3" s="2"/>
      <c r="C3" s="2"/>
      <c r="D3" s="2"/>
      <c r="F3" s="90"/>
      <c r="G3" s="2"/>
      <c r="H3" s="2"/>
      <c r="I3" s="2"/>
      <c r="J3" s="2"/>
    </row>
    <row r="4" spans="2:19" ht="75.75" customHeight="1">
      <c r="B4" s="123" t="s">
        <v>82</v>
      </c>
      <c r="C4" s="124" t="s">
        <v>271</v>
      </c>
      <c r="D4" s="137" t="s">
        <v>272</v>
      </c>
      <c r="E4" s="124" t="s">
        <v>273</v>
      </c>
      <c r="F4" s="137" t="s">
        <v>274</v>
      </c>
      <c r="G4" s="125" t="s">
        <v>275</v>
      </c>
      <c r="H4" s="125" t="s">
        <v>276</v>
      </c>
      <c r="I4" s="125" t="s">
        <v>277</v>
      </c>
      <c r="J4" s="125" t="s">
        <v>278</v>
      </c>
      <c r="N4" s="3"/>
      <c r="O4" s="3"/>
      <c r="P4" s="3"/>
      <c r="Q4" s="3"/>
      <c r="R4" s="3"/>
      <c r="S4" s="3"/>
    </row>
    <row r="5" spans="2:19" ht="12" customHeight="1">
      <c r="B5" s="172"/>
      <c r="C5" s="173" t="s">
        <v>103</v>
      </c>
      <c r="D5" s="173" t="s">
        <v>103</v>
      </c>
      <c r="E5" s="173" t="s">
        <v>103</v>
      </c>
      <c r="F5" s="173" t="s">
        <v>103</v>
      </c>
      <c r="G5" s="174" t="s">
        <v>203</v>
      </c>
      <c r="H5" s="174" t="s">
        <v>103</v>
      </c>
      <c r="I5" s="174" t="s">
        <v>203</v>
      </c>
      <c r="J5" s="174" t="s">
        <v>103</v>
      </c>
      <c r="N5" s="3"/>
      <c r="O5" s="3"/>
      <c r="P5" s="3"/>
      <c r="Q5" s="3"/>
      <c r="R5" s="3"/>
      <c r="S5" s="3"/>
    </row>
    <row r="6" spans="2:19" ht="12" customHeight="1" thickBot="1">
      <c r="B6" s="175"/>
      <c r="C6" s="176"/>
      <c r="D6" s="177"/>
      <c r="E6" s="176"/>
      <c r="F6" s="177"/>
      <c r="G6" s="178"/>
      <c r="H6" s="178"/>
      <c r="I6" s="178"/>
      <c r="J6" s="178"/>
      <c r="N6" s="3"/>
      <c r="O6" s="3"/>
      <c r="P6" s="3"/>
      <c r="Q6" s="3"/>
      <c r="R6" s="3"/>
      <c r="S6" s="3"/>
    </row>
    <row r="7" spans="2:10" ht="12.75" customHeight="1">
      <c r="B7" s="84" t="s">
        <v>83</v>
      </c>
      <c r="C7" s="87">
        <v>15049</v>
      </c>
      <c r="D7" s="87">
        <v>14138</v>
      </c>
      <c r="E7" s="87">
        <v>5581</v>
      </c>
      <c r="F7" s="87">
        <v>4920</v>
      </c>
      <c r="G7" s="189">
        <f>(C7-D7)/D7</f>
        <v>0.06443627104258028</v>
      </c>
      <c r="H7" s="93">
        <f>C7-D7</f>
        <v>911</v>
      </c>
      <c r="I7" s="189">
        <f>(E7-F7)/F7</f>
        <v>0.13434959349593495</v>
      </c>
      <c r="J7" s="93">
        <f>E7-F7</f>
        <v>661</v>
      </c>
    </row>
    <row r="8" spans="2:10" ht="12.75" customHeight="1">
      <c r="B8" s="84" t="s">
        <v>84</v>
      </c>
      <c r="C8" s="87">
        <v>3768</v>
      </c>
      <c r="D8" s="87">
        <v>3211</v>
      </c>
      <c r="E8" s="87">
        <v>1584</v>
      </c>
      <c r="F8" s="87">
        <v>1449</v>
      </c>
      <c r="G8" s="96">
        <f aca="true" t="shared" si="0" ref="G8:G26">(C8-D8)/D8</f>
        <v>0.17346620990345687</v>
      </c>
      <c r="H8" s="93">
        <f aca="true" t="shared" si="1" ref="H8:H26">C8-D8</f>
        <v>557</v>
      </c>
      <c r="I8" s="96">
        <f aca="true" t="shared" si="2" ref="I8:I26">(E8-F8)/F8</f>
        <v>0.09316770186335403</v>
      </c>
      <c r="J8" s="93">
        <f aca="true" t="shared" si="3" ref="J8:J26">E8-F8</f>
        <v>135</v>
      </c>
    </row>
    <row r="9" spans="2:32" ht="13.5" customHeight="1" thickBot="1">
      <c r="B9" s="128" t="s">
        <v>85</v>
      </c>
      <c r="C9" s="129">
        <v>18817</v>
      </c>
      <c r="D9" s="129">
        <v>17349</v>
      </c>
      <c r="E9" s="129">
        <v>7165</v>
      </c>
      <c r="F9" s="129">
        <v>6369</v>
      </c>
      <c r="G9" s="130">
        <f t="shared" si="0"/>
        <v>0.08461582800161392</v>
      </c>
      <c r="H9" s="131">
        <f t="shared" si="1"/>
        <v>1468</v>
      </c>
      <c r="I9" s="130">
        <f t="shared" si="2"/>
        <v>0.1249803736850369</v>
      </c>
      <c r="J9" s="131">
        <f t="shared" si="3"/>
        <v>796</v>
      </c>
      <c r="N9" s="3"/>
      <c r="O9" s="3"/>
      <c r="P9" s="3"/>
      <c r="Q9" s="3"/>
      <c r="R9" s="3"/>
      <c r="S9" s="3"/>
      <c r="AF9" s="3"/>
    </row>
    <row r="10" spans="2:32" ht="12.75" customHeight="1">
      <c r="B10" s="84" t="s">
        <v>86</v>
      </c>
      <c r="C10" s="87">
        <v>-10542</v>
      </c>
      <c r="D10" s="87">
        <v>-10119</v>
      </c>
      <c r="E10" s="87">
        <v>-3793</v>
      </c>
      <c r="F10" s="87">
        <v>-3126</v>
      </c>
      <c r="G10" s="96">
        <f t="shared" si="0"/>
        <v>0.04180254965905722</v>
      </c>
      <c r="H10" s="93">
        <f t="shared" si="1"/>
        <v>-423</v>
      </c>
      <c r="I10" s="96">
        <f t="shared" si="2"/>
        <v>0.21337172104926425</v>
      </c>
      <c r="J10" s="93">
        <f t="shared" si="3"/>
        <v>-667</v>
      </c>
      <c r="AF10" s="3"/>
    </row>
    <row r="11" spans="2:32" ht="12.75" customHeight="1">
      <c r="B11" s="84" t="s">
        <v>87</v>
      </c>
      <c r="C11" s="87">
        <v>-1177</v>
      </c>
      <c r="D11" s="87">
        <v>-1137</v>
      </c>
      <c r="E11" s="87">
        <v>-534</v>
      </c>
      <c r="F11" s="87">
        <v>-494</v>
      </c>
      <c r="G11" s="96">
        <f t="shared" si="0"/>
        <v>0.03518029903254178</v>
      </c>
      <c r="H11" s="93">
        <f t="shared" si="1"/>
        <v>-40</v>
      </c>
      <c r="I11" s="96">
        <f t="shared" si="2"/>
        <v>0.08097165991902834</v>
      </c>
      <c r="J11" s="93">
        <f t="shared" si="3"/>
        <v>-40</v>
      </c>
      <c r="AF11" s="3"/>
    </row>
    <row r="12" spans="2:32" ht="12.75" customHeight="1">
      <c r="B12" s="84" t="s">
        <v>88</v>
      </c>
      <c r="C12" s="87">
        <v>-1312</v>
      </c>
      <c r="D12" s="87">
        <v>-1184</v>
      </c>
      <c r="E12" s="87">
        <v>-672</v>
      </c>
      <c r="F12" s="87">
        <v>-639</v>
      </c>
      <c r="G12" s="96">
        <f t="shared" si="0"/>
        <v>0.10810810810810811</v>
      </c>
      <c r="H12" s="93">
        <f t="shared" si="1"/>
        <v>-128</v>
      </c>
      <c r="I12" s="96">
        <f t="shared" si="2"/>
        <v>0.051643192488262914</v>
      </c>
      <c r="J12" s="93">
        <f t="shared" si="3"/>
        <v>-33</v>
      </c>
      <c r="T12" s="6"/>
      <c r="U12" s="6"/>
      <c r="V12" s="6"/>
      <c r="W12" s="6"/>
      <c r="X12" s="61"/>
      <c r="Y12" s="6"/>
      <c r="Z12" s="6"/>
      <c r="AA12" s="6"/>
      <c r="AB12" s="6"/>
      <c r="AC12" s="62"/>
      <c r="AD12" s="3"/>
      <c r="AE12" s="3"/>
      <c r="AF12" s="3"/>
    </row>
    <row r="13" spans="2:32" ht="12.75" customHeight="1">
      <c r="B13" s="84" t="s">
        <v>89</v>
      </c>
      <c r="C13" s="87">
        <v>-557</v>
      </c>
      <c r="D13" s="87">
        <v>-510</v>
      </c>
      <c r="E13" s="87">
        <v>-263</v>
      </c>
      <c r="F13" s="87">
        <v>-271</v>
      </c>
      <c r="G13" s="96">
        <f t="shared" si="0"/>
        <v>0.09215686274509804</v>
      </c>
      <c r="H13" s="93">
        <f t="shared" si="1"/>
        <v>-47</v>
      </c>
      <c r="I13" s="96">
        <f t="shared" si="2"/>
        <v>-0.02952029520295203</v>
      </c>
      <c r="J13" s="93">
        <f t="shared" si="3"/>
        <v>8</v>
      </c>
      <c r="N13" s="3"/>
      <c r="O13" s="3"/>
      <c r="P13" s="3"/>
      <c r="Q13" s="3"/>
      <c r="R13" s="3"/>
      <c r="S13" s="3"/>
      <c r="AE13" s="3"/>
      <c r="AF13" s="3"/>
    </row>
    <row r="14" spans="2:32" ht="12.75" customHeight="1">
      <c r="B14" s="84" t="s">
        <v>90</v>
      </c>
      <c r="C14" s="87">
        <v>-772</v>
      </c>
      <c r="D14" s="87">
        <v>-549</v>
      </c>
      <c r="E14" s="87">
        <v>-411</v>
      </c>
      <c r="F14" s="87">
        <v>-313</v>
      </c>
      <c r="G14" s="96">
        <f t="shared" si="0"/>
        <v>0.40619307832422585</v>
      </c>
      <c r="H14" s="93">
        <f t="shared" si="1"/>
        <v>-223</v>
      </c>
      <c r="I14" s="96">
        <f t="shared" si="2"/>
        <v>0.31309904153354634</v>
      </c>
      <c r="J14" s="93">
        <f t="shared" si="3"/>
        <v>-98</v>
      </c>
      <c r="AE14" s="3"/>
      <c r="AF14" s="3"/>
    </row>
    <row r="15" spans="2:32" ht="12.75" customHeight="1">
      <c r="B15" s="84" t="s">
        <v>91</v>
      </c>
      <c r="C15" s="87">
        <v>-567</v>
      </c>
      <c r="D15" s="87">
        <v>-505</v>
      </c>
      <c r="E15" s="87">
        <v>-43</v>
      </c>
      <c r="F15" s="87">
        <v>-57</v>
      </c>
      <c r="G15" s="96">
        <f t="shared" si="0"/>
        <v>0.12277227722772277</v>
      </c>
      <c r="H15" s="93">
        <f t="shared" si="1"/>
        <v>-62</v>
      </c>
      <c r="I15" s="96">
        <f t="shared" si="2"/>
        <v>-0.24561403508771928</v>
      </c>
      <c r="J15" s="93">
        <f t="shared" si="3"/>
        <v>14</v>
      </c>
      <c r="AE15" s="3"/>
      <c r="AF15" s="3"/>
    </row>
    <row r="16" spans="2:32" ht="12.75" customHeight="1">
      <c r="B16" s="84" t="s">
        <v>92</v>
      </c>
      <c r="C16" s="87">
        <v>-78</v>
      </c>
      <c r="D16" s="87">
        <v>220</v>
      </c>
      <c r="E16" s="87">
        <v>-245</v>
      </c>
      <c r="F16" s="87">
        <v>-131</v>
      </c>
      <c r="G16" s="96">
        <f t="shared" si="0"/>
        <v>-1.3545454545454545</v>
      </c>
      <c r="H16" s="93">
        <f t="shared" si="1"/>
        <v>-298</v>
      </c>
      <c r="I16" s="96">
        <f t="shared" si="2"/>
        <v>0.8702290076335878</v>
      </c>
      <c r="J16" s="93">
        <f t="shared" si="3"/>
        <v>-114</v>
      </c>
      <c r="AE16" s="3"/>
      <c r="AF16" s="3"/>
    </row>
    <row r="17" spans="2:32" ht="12.75" customHeight="1">
      <c r="B17" s="84" t="s">
        <v>93</v>
      </c>
      <c r="C17" s="87">
        <v>388</v>
      </c>
      <c r="D17" s="87">
        <v>324</v>
      </c>
      <c r="E17" s="87">
        <v>229</v>
      </c>
      <c r="F17" s="87">
        <v>161</v>
      </c>
      <c r="G17" s="96">
        <f t="shared" si="0"/>
        <v>0.19753086419753085</v>
      </c>
      <c r="H17" s="93">
        <f t="shared" si="1"/>
        <v>64</v>
      </c>
      <c r="I17" s="96">
        <f t="shared" si="2"/>
        <v>0.422360248447205</v>
      </c>
      <c r="J17" s="93">
        <f t="shared" si="3"/>
        <v>68</v>
      </c>
      <c r="N17" s="3"/>
      <c r="O17" s="3"/>
      <c r="P17" s="3"/>
      <c r="Q17" s="3"/>
      <c r="R17" s="3"/>
      <c r="S17" s="3"/>
      <c r="AE17" s="3"/>
      <c r="AF17" s="3"/>
    </row>
    <row r="18" spans="2:32" ht="12.75" customHeight="1">
      <c r="B18" s="85" t="s">
        <v>94</v>
      </c>
      <c r="C18" s="87">
        <v>-23</v>
      </c>
      <c r="D18" s="87">
        <v>-758</v>
      </c>
      <c r="E18" s="87">
        <v>-25</v>
      </c>
      <c r="F18" s="87">
        <v>-761</v>
      </c>
      <c r="G18" s="96">
        <f t="shared" si="0"/>
        <v>-0.9696569920844327</v>
      </c>
      <c r="H18" s="93">
        <f t="shared" si="1"/>
        <v>735</v>
      </c>
      <c r="I18" s="96">
        <f t="shared" si="2"/>
        <v>-0.9671484888304862</v>
      </c>
      <c r="J18" s="93">
        <f t="shared" si="3"/>
        <v>736</v>
      </c>
      <c r="AE18" s="3"/>
      <c r="AF18" s="3"/>
    </row>
    <row r="19" spans="2:32" ht="13.5" customHeight="1" thickBot="1">
      <c r="B19" s="128" t="s">
        <v>279</v>
      </c>
      <c r="C19" s="129">
        <v>4177</v>
      </c>
      <c r="D19" s="129">
        <v>3131</v>
      </c>
      <c r="E19" s="129">
        <v>1408</v>
      </c>
      <c r="F19" s="129">
        <v>738</v>
      </c>
      <c r="G19" s="130">
        <f t="shared" si="0"/>
        <v>0.3340785691472373</v>
      </c>
      <c r="H19" s="131">
        <f t="shared" si="1"/>
        <v>1046</v>
      </c>
      <c r="I19" s="130">
        <f t="shared" si="2"/>
        <v>0.907859078590786</v>
      </c>
      <c r="J19" s="131">
        <f t="shared" si="3"/>
        <v>670</v>
      </c>
      <c r="N19" s="3"/>
      <c r="O19" s="3"/>
      <c r="P19" s="3"/>
      <c r="Q19" s="3"/>
      <c r="R19" s="3"/>
      <c r="S19" s="3"/>
      <c r="AE19" s="3"/>
      <c r="AF19" s="3"/>
    </row>
    <row r="20" spans="2:32" ht="12.75" customHeight="1">
      <c r="B20" s="82" t="s">
        <v>280</v>
      </c>
      <c r="C20" s="87">
        <v>-1335</v>
      </c>
      <c r="D20" s="87">
        <v>-1337</v>
      </c>
      <c r="E20" s="87">
        <v>-640</v>
      </c>
      <c r="F20" s="87">
        <v>-665</v>
      </c>
      <c r="G20" s="96">
        <f t="shared" si="0"/>
        <v>-0.0014958863126402393</v>
      </c>
      <c r="H20" s="93">
        <f t="shared" si="1"/>
        <v>2</v>
      </c>
      <c r="I20" s="96">
        <f t="shared" si="2"/>
        <v>-0.03759398496240601</v>
      </c>
      <c r="J20" s="93">
        <f t="shared" si="3"/>
        <v>25</v>
      </c>
      <c r="AE20" s="3"/>
      <c r="AF20" s="3"/>
    </row>
    <row r="21" spans="2:32" ht="13.5" customHeight="1" thickBot="1">
      <c r="B21" s="128" t="s">
        <v>97</v>
      </c>
      <c r="C21" s="129">
        <v>2842</v>
      </c>
      <c r="D21" s="129">
        <v>1794</v>
      </c>
      <c r="E21" s="129">
        <v>768</v>
      </c>
      <c r="F21" s="129">
        <v>73</v>
      </c>
      <c r="G21" s="130">
        <f t="shared" si="0"/>
        <v>0.5841694537346711</v>
      </c>
      <c r="H21" s="131">
        <f t="shared" si="1"/>
        <v>1048</v>
      </c>
      <c r="I21" s="130">
        <f t="shared" si="2"/>
        <v>9.520547945205479</v>
      </c>
      <c r="J21" s="131">
        <f t="shared" si="3"/>
        <v>695</v>
      </c>
      <c r="N21" s="3"/>
      <c r="O21" s="3"/>
      <c r="P21" s="3"/>
      <c r="Q21" s="3"/>
      <c r="R21" s="3"/>
      <c r="S21" s="3"/>
      <c r="AE21" s="3"/>
      <c r="AF21" s="3"/>
    </row>
    <row r="22" spans="2:32" ht="12.75" customHeight="1">
      <c r="B22" s="86" t="s">
        <v>98</v>
      </c>
      <c r="C22" s="87">
        <v>9</v>
      </c>
      <c r="D22" s="87">
        <v>-20</v>
      </c>
      <c r="E22" s="87">
        <v>-10</v>
      </c>
      <c r="F22" s="87">
        <v>-68</v>
      </c>
      <c r="G22" s="96">
        <f t="shared" si="0"/>
        <v>-1.45</v>
      </c>
      <c r="H22" s="93">
        <f t="shared" si="1"/>
        <v>29</v>
      </c>
      <c r="I22" s="96">
        <f t="shared" si="2"/>
        <v>-0.8529411764705882</v>
      </c>
      <c r="J22" s="93">
        <f t="shared" si="3"/>
        <v>58</v>
      </c>
      <c r="AE22" s="3"/>
      <c r="AF22" s="3"/>
    </row>
    <row r="23" spans="2:32" ht="12.75" customHeight="1">
      <c r="B23" s="85" t="s">
        <v>99</v>
      </c>
      <c r="C23" s="87">
        <v>8</v>
      </c>
      <c r="D23" s="87">
        <v>-41</v>
      </c>
      <c r="E23" s="87">
        <v>-4</v>
      </c>
      <c r="F23" s="89">
        <v>-41</v>
      </c>
      <c r="G23" s="94">
        <f t="shared" si="0"/>
        <v>-1.1951219512195121</v>
      </c>
      <c r="H23" s="94">
        <f t="shared" si="1"/>
        <v>49</v>
      </c>
      <c r="I23" s="94">
        <f t="shared" si="2"/>
        <v>-0.9024390243902439</v>
      </c>
      <c r="J23" s="94">
        <f t="shared" si="3"/>
        <v>37</v>
      </c>
      <c r="N23" s="3"/>
      <c r="O23" s="3"/>
      <c r="P23" s="3"/>
      <c r="Q23" s="3"/>
      <c r="R23" s="3"/>
      <c r="S23" s="3"/>
      <c r="AE23" s="3"/>
      <c r="AF23" s="3"/>
    </row>
    <row r="24" spans="2:32" ht="13.5" customHeight="1" thickBot="1">
      <c r="B24" s="128" t="s">
        <v>100</v>
      </c>
      <c r="C24" s="129">
        <v>2859</v>
      </c>
      <c r="D24" s="129">
        <v>1733</v>
      </c>
      <c r="E24" s="129">
        <v>754</v>
      </c>
      <c r="F24" s="129">
        <v>-36</v>
      </c>
      <c r="G24" s="130">
        <f t="shared" si="0"/>
        <v>0.6497403346797461</v>
      </c>
      <c r="H24" s="131">
        <f t="shared" si="1"/>
        <v>1126</v>
      </c>
      <c r="I24" s="209" t="s">
        <v>294</v>
      </c>
      <c r="J24" s="131">
        <f t="shared" si="3"/>
        <v>790</v>
      </c>
      <c r="AE24" s="3"/>
      <c r="AF24" s="3"/>
    </row>
    <row r="25" spans="2:32" ht="12.75" customHeight="1">
      <c r="B25" s="82" t="s">
        <v>101</v>
      </c>
      <c r="C25" s="87">
        <v>-761</v>
      </c>
      <c r="D25" s="87">
        <v>-462</v>
      </c>
      <c r="E25" s="87">
        <v>-255</v>
      </c>
      <c r="F25" s="87">
        <v>-79</v>
      </c>
      <c r="G25" s="96">
        <f t="shared" si="0"/>
        <v>0.6471861471861472</v>
      </c>
      <c r="H25" s="93">
        <f t="shared" si="1"/>
        <v>-299</v>
      </c>
      <c r="I25" s="96">
        <f t="shared" si="2"/>
        <v>2.2278481012658227</v>
      </c>
      <c r="J25" s="93">
        <f t="shared" si="3"/>
        <v>-176</v>
      </c>
      <c r="AE25" s="3"/>
      <c r="AF25" s="3"/>
    </row>
    <row r="26" spans="2:32" ht="13.5" customHeight="1" thickBot="1">
      <c r="B26" s="128" t="s">
        <v>102</v>
      </c>
      <c r="C26" s="129">
        <v>2098</v>
      </c>
      <c r="D26" s="129">
        <v>1271</v>
      </c>
      <c r="E26" s="129">
        <v>499</v>
      </c>
      <c r="F26" s="129">
        <v>-115</v>
      </c>
      <c r="G26" s="130">
        <f t="shared" si="0"/>
        <v>0.6506687647521636</v>
      </c>
      <c r="H26" s="131">
        <f t="shared" si="1"/>
        <v>827</v>
      </c>
      <c r="I26" s="130">
        <f t="shared" si="2"/>
        <v>-5.339130434782609</v>
      </c>
      <c r="J26" s="131">
        <f t="shared" si="3"/>
        <v>614</v>
      </c>
      <c r="T26" s="3"/>
      <c r="U26" s="3"/>
      <c r="V26" s="3"/>
      <c r="W26" s="3"/>
      <c r="X26" s="3"/>
      <c r="Y26" s="3"/>
      <c r="Z26" s="3"/>
      <c r="AA26" s="3"/>
      <c r="AB26" s="3"/>
      <c r="AD26" s="3"/>
      <c r="AE26" s="3"/>
      <c r="AF26" s="3"/>
    </row>
    <row r="27" spans="5:7" ht="12.75" customHeight="1">
      <c r="E27" s="97">
        <f>_xlfn.IFERROR(C27/D27-1,"")</f>
      </c>
      <c r="F27" s="1"/>
      <c r="G27" s="100"/>
    </row>
    <row r="28" spans="5:13" ht="12.75" customHeight="1">
      <c r="E28" s="1"/>
      <c r="F28" s="1"/>
      <c r="G28" s="93"/>
      <c r="M28" s="1" t="s">
        <v>202</v>
      </c>
    </row>
    <row r="29" spans="5:7" ht="12.75" customHeight="1">
      <c r="E29" s="1"/>
      <c r="F29" s="1"/>
      <c r="G29" s="94"/>
    </row>
    <row r="30" spans="5:6" ht="12.75" customHeight="1">
      <c r="E30" s="1"/>
      <c r="F30" s="1"/>
    </row>
    <row r="31" spans="3:5" ht="12.75" customHeight="1">
      <c r="C31" s="2"/>
      <c r="D31" s="2"/>
      <c r="E31" s="1"/>
    </row>
    <row r="32" spans="3:4" ht="12.75" customHeight="1">
      <c r="C32" s="2"/>
      <c r="D32" s="2"/>
    </row>
    <row r="33" spans="3:4" ht="12.75" customHeight="1">
      <c r="C33" s="2"/>
      <c r="D33" s="2"/>
    </row>
    <row r="34" spans="3:4" ht="12.75" customHeight="1">
      <c r="C34" s="2"/>
      <c r="D34" s="2"/>
    </row>
    <row r="35" ht="12.75" customHeight="1">
      <c r="C35" s="2"/>
    </row>
    <row r="36" ht="12.75" customHeight="1">
      <c r="C36" s="2"/>
    </row>
    <row r="37" spans="3:5" ht="12.75">
      <c r="C37" s="2"/>
      <c r="E37" s="1"/>
    </row>
    <row r="38" spans="3:13" ht="12.75">
      <c r="C38" s="2"/>
      <c r="E38" s="1"/>
      <c r="M38" s="1" t="s">
        <v>202</v>
      </c>
    </row>
    <row r="39" spans="3:5" ht="12.75">
      <c r="C39" s="2"/>
      <c r="E39" s="1"/>
    </row>
    <row r="40" spans="3:5" ht="12.75">
      <c r="C40" s="2"/>
      <c r="E40" s="1"/>
    </row>
    <row r="41" spans="3:5" ht="12.75">
      <c r="C41" s="2"/>
      <c r="E41" s="1"/>
    </row>
    <row r="42" spans="3:5" ht="12.75">
      <c r="C42" s="2"/>
      <c r="E42" s="1"/>
    </row>
    <row r="43" spans="3:5" ht="12.75">
      <c r="C43" s="2"/>
      <c r="E43" s="1"/>
    </row>
    <row r="44" spans="3:5" ht="12.75">
      <c r="C44" s="2"/>
      <c r="E44" s="1"/>
    </row>
    <row r="45" spans="3:5" ht="12.75">
      <c r="C45" s="2"/>
      <c r="E45" s="1"/>
    </row>
    <row r="46" spans="3:5" ht="12.75">
      <c r="C46" s="2"/>
      <c r="E46" s="1"/>
    </row>
    <row r="47" spans="3:5" ht="12.75">
      <c r="C47" s="2"/>
      <c r="E47" s="1"/>
    </row>
    <row r="48" spans="3:5" ht="12.75">
      <c r="C48" s="2"/>
      <c r="E48" s="1"/>
    </row>
    <row r="49" spans="3:5" ht="12.75">
      <c r="C49" s="2"/>
      <c r="E49" s="1"/>
    </row>
    <row r="50" spans="3:5" ht="12.75">
      <c r="C50" s="2"/>
      <c r="E50" s="1"/>
    </row>
    <row r="51" spans="3:5" ht="12.75">
      <c r="C51" s="2"/>
      <c r="E51" s="1"/>
    </row>
    <row r="52" spans="3:5" ht="12.75">
      <c r="C52" s="2"/>
      <c r="E52" s="1"/>
    </row>
    <row r="53" spans="3:5" ht="12.75">
      <c r="C53" s="2"/>
      <c r="E53" s="1"/>
    </row>
    <row r="54" spans="3:5" ht="12.75">
      <c r="C54" s="2"/>
      <c r="E54" s="1"/>
    </row>
    <row r="55" spans="3:5" ht="12.75">
      <c r="C55" s="2"/>
      <c r="E55" s="1"/>
    </row>
    <row r="56" spans="3:5" ht="12.75">
      <c r="C56" s="2"/>
      <c r="E56" s="1"/>
    </row>
    <row r="57" spans="3:6" ht="12.75">
      <c r="C57" s="2"/>
      <c r="E57" s="1"/>
      <c r="F57" s="1"/>
    </row>
    <row r="58" spans="3:6" ht="12.75">
      <c r="C58" s="2"/>
      <c r="E58" s="1"/>
      <c r="F58" s="1"/>
    </row>
    <row r="59" spans="3:6" ht="12.75" customHeight="1">
      <c r="C59" s="2"/>
      <c r="E59" s="1"/>
      <c r="F59" s="1"/>
    </row>
    <row r="60" spans="3:6" ht="12.75" customHeight="1">
      <c r="C60" s="2"/>
      <c r="E60" s="1"/>
      <c r="F60" s="1"/>
    </row>
    <row r="61" spans="3:6" ht="12.75">
      <c r="C61" s="2"/>
      <c r="E61" s="1"/>
      <c r="F61" s="1"/>
    </row>
    <row r="62" spans="3:6" ht="12.75">
      <c r="C62" s="2"/>
      <c r="E62" s="1"/>
      <c r="F62" s="1"/>
    </row>
    <row r="63" spans="3:6" ht="12.75">
      <c r="C63" s="2"/>
      <c r="E63" s="1"/>
      <c r="F63" s="1"/>
    </row>
    <row r="64" spans="3:6" ht="12.75">
      <c r="C64" s="2"/>
      <c r="E64" s="1"/>
      <c r="F64" s="1"/>
    </row>
    <row r="65" spans="3:6" ht="12.75">
      <c r="C65" s="2"/>
      <c r="E65" s="1"/>
      <c r="F65" s="1"/>
    </row>
    <row r="66" spans="3:6" ht="12.75">
      <c r="C66" s="2"/>
      <c r="E66" s="1"/>
      <c r="F66" s="1"/>
    </row>
    <row r="67" spans="3:6" ht="12.75">
      <c r="C67" s="2"/>
      <c r="E67" s="1"/>
      <c r="F67" s="1"/>
    </row>
    <row r="68" spans="3:6" ht="12.75">
      <c r="C68" s="2"/>
      <c r="E68" s="1"/>
      <c r="F68" s="1"/>
    </row>
    <row r="69" spans="3:6" ht="12.75">
      <c r="C69" s="2"/>
      <c r="E69" s="1"/>
      <c r="F69" s="1"/>
    </row>
    <row r="70" spans="5:6" ht="12.75">
      <c r="E70" s="1"/>
      <c r="F70" s="1"/>
    </row>
    <row r="71" spans="5:6" ht="12.75">
      <c r="E71" s="1"/>
      <c r="F71" s="1"/>
    </row>
    <row r="72" spans="5:6" ht="12.75">
      <c r="E72" s="1"/>
      <c r="F72" s="1"/>
    </row>
    <row r="73" ht="12.75">
      <c r="E73" s="1"/>
    </row>
    <row r="74" ht="12.75">
      <c r="C74" s="2"/>
    </row>
    <row r="75" ht="12.75">
      <c r="C75" s="2"/>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worksheet>
</file>

<file path=xl/worksheets/sheet4.xml><?xml version="1.0" encoding="utf-8"?>
<worksheet xmlns="http://schemas.openxmlformats.org/spreadsheetml/2006/main" xmlns:r="http://schemas.openxmlformats.org/officeDocument/2006/relationships">
  <dimension ref="B2:AF106"/>
  <sheetViews>
    <sheetView showGridLines="0" zoomScale="90" zoomScaleNormal="90" zoomScaleSheetLayoutView="90" workbookViewId="0" topLeftCell="A1">
      <pane xSplit="2" ySplit="6" topLeftCell="C28"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2" spans="2:7" ht="15.75" customHeight="1">
      <c r="B2" s="80"/>
      <c r="C2" s="80"/>
      <c r="D2" s="80"/>
      <c r="E2" s="81"/>
      <c r="F2" s="81"/>
      <c r="G2" s="8"/>
    </row>
    <row r="3" spans="2:4" ht="12.75">
      <c r="B3" s="2"/>
      <c r="C3" s="2"/>
      <c r="D3" s="90"/>
    </row>
    <row r="4" spans="2:19" ht="75.75" customHeight="1">
      <c r="B4" s="136" t="s">
        <v>105</v>
      </c>
      <c r="C4" s="137" t="s">
        <v>281</v>
      </c>
      <c r="D4" s="137" t="s">
        <v>269</v>
      </c>
      <c r="E4" s="125" t="s">
        <v>136</v>
      </c>
      <c r="F4" s="125" t="s">
        <v>139</v>
      </c>
      <c r="G4" s="98"/>
      <c r="N4" s="3"/>
      <c r="O4" s="3"/>
      <c r="P4" s="3"/>
      <c r="Q4" s="3"/>
      <c r="R4" s="3"/>
      <c r="S4" s="3"/>
    </row>
    <row r="5" spans="2:19" ht="12" customHeight="1">
      <c r="B5" s="172"/>
      <c r="C5" s="173" t="s">
        <v>103</v>
      </c>
      <c r="D5" s="173" t="s">
        <v>103</v>
      </c>
      <c r="E5" s="174" t="s">
        <v>35</v>
      </c>
      <c r="F5" s="174" t="s">
        <v>103</v>
      </c>
      <c r="G5" s="91"/>
      <c r="N5" s="3"/>
      <c r="O5" s="3"/>
      <c r="P5" s="3"/>
      <c r="Q5" s="3"/>
      <c r="R5" s="3"/>
      <c r="S5" s="3"/>
    </row>
    <row r="6" spans="2:19" ht="12" customHeight="1" thickBot="1">
      <c r="B6" s="175"/>
      <c r="C6" s="176"/>
      <c r="D6" s="177"/>
      <c r="E6" s="178"/>
      <c r="F6" s="178"/>
      <c r="G6" s="91"/>
      <c r="N6" s="3"/>
      <c r="O6" s="3"/>
      <c r="P6" s="3"/>
      <c r="Q6" s="3"/>
      <c r="R6" s="3"/>
      <c r="S6" s="3"/>
    </row>
    <row r="7" spans="2:7" ht="13.5" customHeight="1" thickTop="1">
      <c r="B7" s="127" t="s">
        <v>106</v>
      </c>
      <c r="C7" s="88"/>
      <c r="D7" s="88"/>
      <c r="E7" s="95">
        <f>_xlfn.IFERROR(C7/D7-1,"")</f>
      </c>
      <c r="F7" s="92"/>
      <c r="G7" s="93"/>
    </row>
    <row r="8" spans="2:7" ht="12.75" customHeight="1">
      <c r="B8" s="84" t="s">
        <v>107</v>
      </c>
      <c r="C8" s="87">
        <v>32747</v>
      </c>
      <c r="D8" s="87">
        <v>33149</v>
      </c>
      <c r="E8" s="96">
        <f aca="true" t="shared" si="0" ref="E8:E26">_xlfn.IFERROR(C8/D8-1,"")</f>
        <v>-0.01212706265649044</v>
      </c>
      <c r="F8" s="93">
        <f aca="true" t="shared" si="1" ref="F8:F26">C8-D8</f>
        <v>-402</v>
      </c>
      <c r="G8" s="93"/>
    </row>
    <row r="9" spans="2:32" ht="12.75" customHeight="1">
      <c r="B9" s="84" t="s">
        <v>108</v>
      </c>
      <c r="C9" s="87">
        <v>1005</v>
      </c>
      <c r="D9" s="87">
        <v>1079</v>
      </c>
      <c r="E9" s="96">
        <f t="shared" si="0"/>
        <v>-0.06858202038924932</v>
      </c>
      <c r="F9" s="93">
        <f t="shared" si="1"/>
        <v>-74</v>
      </c>
      <c r="G9" s="99"/>
      <c r="N9" s="3"/>
      <c r="O9" s="3"/>
      <c r="P9" s="3"/>
      <c r="Q9" s="3"/>
      <c r="R9" s="3"/>
      <c r="S9" s="3"/>
      <c r="AF9" s="3"/>
    </row>
    <row r="10" spans="2:32" ht="12.75" customHeight="1">
      <c r="B10" s="84" t="s">
        <v>109</v>
      </c>
      <c r="C10" s="87">
        <v>90</v>
      </c>
      <c r="D10" s="87">
        <v>100</v>
      </c>
      <c r="E10" s="96">
        <f t="shared" si="0"/>
        <v>-0.09999999999999998</v>
      </c>
      <c r="F10" s="93">
        <f t="shared" si="1"/>
        <v>-10</v>
      </c>
      <c r="G10" s="93"/>
      <c r="AF10" s="3"/>
    </row>
    <row r="11" spans="2:32" ht="12.75" customHeight="1">
      <c r="B11" s="84" t="s">
        <v>110</v>
      </c>
      <c r="C11" s="87">
        <v>1585</v>
      </c>
      <c r="D11" s="87">
        <v>1229</v>
      </c>
      <c r="E11" s="96">
        <f t="shared" si="0"/>
        <v>0.28966639544344996</v>
      </c>
      <c r="F11" s="93">
        <f t="shared" si="1"/>
        <v>356</v>
      </c>
      <c r="G11" s="93"/>
      <c r="AF11" s="3"/>
    </row>
    <row r="12" spans="2:32" ht="12.75" customHeight="1">
      <c r="B12" s="84" t="s">
        <v>111</v>
      </c>
      <c r="C12" s="87">
        <v>838</v>
      </c>
      <c r="D12" s="87">
        <v>679</v>
      </c>
      <c r="E12" s="96">
        <f t="shared" si="0"/>
        <v>0.23416789396170845</v>
      </c>
      <c r="F12" s="93">
        <f t="shared" si="1"/>
        <v>159</v>
      </c>
      <c r="G12" s="93"/>
      <c r="N12" s="3"/>
      <c r="O12" s="3"/>
      <c r="P12" s="3"/>
      <c r="Q12" s="3"/>
      <c r="R12" s="3"/>
      <c r="S12" s="3"/>
      <c r="AE12" s="3"/>
      <c r="AF12" s="3"/>
    </row>
    <row r="13" spans="2:32" ht="13.5" customHeight="1" thickBot="1">
      <c r="B13" s="128" t="s">
        <v>112</v>
      </c>
      <c r="C13" s="129">
        <v>36265</v>
      </c>
      <c r="D13" s="129">
        <v>36236</v>
      </c>
      <c r="E13" s="130">
        <f t="shared" si="0"/>
        <v>0.0008003090848880401</v>
      </c>
      <c r="F13" s="131">
        <f t="shared" si="1"/>
        <v>29</v>
      </c>
      <c r="G13" s="93"/>
      <c r="AE13" s="3"/>
      <c r="AF13" s="3"/>
    </row>
    <row r="14" spans="2:32" ht="12.75" customHeight="1">
      <c r="B14" s="84" t="s">
        <v>113</v>
      </c>
      <c r="C14" s="87">
        <v>2101</v>
      </c>
      <c r="D14" s="87">
        <v>2510</v>
      </c>
      <c r="E14" s="96">
        <f t="shared" si="0"/>
        <v>-0.16294820717131475</v>
      </c>
      <c r="F14" s="93">
        <f t="shared" si="1"/>
        <v>-409</v>
      </c>
      <c r="G14" s="93"/>
      <c r="AE14" s="3"/>
      <c r="AF14" s="3"/>
    </row>
    <row r="15" spans="2:32" ht="12.75" customHeight="1">
      <c r="B15" s="84" t="s">
        <v>114</v>
      </c>
      <c r="C15" s="87">
        <v>3272</v>
      </c>
      <c r="D15" s="87">
        <v>4288</v>
      </c>
      <c r="E15" s="96">
        <f t="shared" si="0"/>
        <v>-0.23694029850746268</v>
      </c>
      <c r="F15" s="93">
        <f t="shared" si="1"/>
        <v>-1016</v>
      </c>
      <c r="G15" s="93"/>
      <c r="N15" s="3"/>
      <c r="O15" s="3"/>
      <c r="P15" s="3"/>
      <c r="Q15" s="3"/>
      <c r="R15" s="3"/>
      <c r="S15" s="3"/>
      <c r="AE15" s="3"/>
      <c r="AF15" s="3"/>
    </row>
    <row r="16" spans="2:32" ht="12.75" customHeight="1">
      <c r="B16" s="84" t="s">
        <v>115</v>
      </c>
      <c r="C16" s="87">
        <v>305</v>
      </c>
      <c r="D16" s="87">
        <v>623</v>
      </c>
      <c r="E16" s="96">
        <f t="shared" si="0"/>
        <v>-0.5104333868378812</v>
      </c>
      <c r="F16" s="93">
        <f t="shared" si="1"/>
        <v>-318</v>
      </c>
      <c r="G16" s="93"/>
      <c r="AE16" s="3"/>
      <c r="AF16" s="3"/>
    </row>
    <row r="17" spans="2:32" ht="12.75" customHeight="1">
      <c r="B17" s="84" t="s">
        <v>111</v>
      </c>
      <c r="C17" s="87">
        <v>374</v>
      </c>
      <c r="D17" s="87">
        <v>129</v>
      </c>
      <c r="E17" s="96">
        <f t="shared" si="0"/>
        <v>1.8992248062015502</v>
      </c>
      <c r="F17" s="93">
        <f t="shared" si="1"/>
        <v>245</v>
      </c>
      <c r="G17" s="99"/>
      <c r="N17" s="3"/>
      <c r="O17" s="3"/>
      <c r="P17" s="3"/>
      <c r="Q17" s="3"/>
      <c r="R17" s="3"/>
      <c r="S17" s="3"/>
      <c r="AE17" s="3"/>
      <c r="AF17" s="3"/>
    </row>
    <row r="18" spans="2:32" ht="12.75" customHeight="1">
      <c r="B18" s="84" t="s">
        <v>116</v>
      </c>
      <c r="C18" s="87">
        <v>2705</v>
      </c>
      <c r="D18" s="87">
        <v>5829</v>
      </c>
      <c r="E18" s="96">
        <f t="shared" si="0"/>
        <v>-0.5359409847315149</v>
      </c>
      <c r="F18" s="93">
        <f t="shared" si="1"/>
        <v>-3124</v>
      </c>
      <c r="G18" s="93"/>
      <c r="AE18" s="3"/>
      <c r="AF18" s="3"/>
    </row>
    <row r="19" spans="2:32" ht="12.75" customHeight="1">
      <c r="B19" s="84" t="s">
        <v>117</v>
      </c>
      <c r="C19" s="87">
        <v>61</v>
      </c>
      <c r="D19" s="87">
        <v>57</v>
      </c>
      <c r="E19" s="96">
        <f t="shared" si="0"/>
        <v>0.07017543859649122</v>
      </c>
      <c r="F19" s="93">
        <f t="shared" si="1"/>
        <v>4</v>
      </c>
      <c r="G19" s="99"/>
      <c r="N19" s="3"/>
      <c r="O19" s="3"/>
      <c r="P19" s="3"/>
      <c r="Q19" s="3"/>
      <c r="R19" s="3"/>
      <c r="S19" s="3"/>
      <c r="AE19" s="3"/>
      <c r="AF19" s="3"/>
    </row>
    <row r="20" spans="2:32" ht="13.5" customHeight="1" thickBot="1">
      <c r="B20" s="128" t="s">
        <v>118</v>
      </c>
      <c r="C20" s="129">
        <v>8818</v>
      </c>
      <c r="D20" s="129">
        <v>13436</v>
      </c>
      <c r="E20" s="130">
        <f t="shared" si="0"/>
        <v>-0.3437034831795177</v>
      </c>
      <c r="F20" s="131">
        <f t="shared" si="1"/>
        <v>-4618</v>
      </c>
      <c r="G20" s="93"/>
      <c r="AE20" s="3"/>
      <c r="AF20" s="3"/>
    </row>
    <row r="21" spans="2:32" ht="13.5" customHeight="1">
      <c r="B21" s="132" t="s">
        <v>201</v>
      </c>
      <c r="C21" s="87">
        <v>45083</v>
      </c>
      <c r="D21" s="89">
        <v>49672</v>
      </c>
      <c r="E21" s="96">
        <f>_xlfn.IFERROR(C21/D21-1,"")</f>
        <v>-0.0923860525044291</v>
      </c>
      <c r="F21" s="93">
        <f>C21-D21</f>
        <v>-4589</v>
      </c>
      <c r="G21" s="93"/>
      <c r="N21" s="3"/>
      <c r="O21" s="3"/>
      <c r="P21" s="3"/>
      <c r="Q21" s="3"/>
      <c r="R21" s="3"/>
      <c r="S21" s="3"/>
      <c r="AE21" s="3"/>
      <c r="AF21" s="3"/>
    </row>
    <row r="22" spans="2:32" ht="12.75" customHeight="1">
      <c r="B22" s="101"/>
      <c r="C22" s="87"/>
      <c r="D22" s="89"/>
      <c r="E22" s="96"/>
      <c r="F22" s="93"/>
      <c r="G22" s="93"/>
      <c r="N22" s="3"/>
      <c r="O22" s="3"/>
      <c r="P22" s="3"/>
      <c r="Q22" s="3"/>
      <c r="R22" s="3"/>
      <c r="S22" s="3"/>
      <c r="AE22" s="3"/>
      <c r="AF22" s="3"/>
    </row>
    <row r="23" spans="2:32" ht="13.5" customHeight="1">
      <c r="B23" s="132" t="s">
        <v>124</v>
      </c>
      <c r="C23" s="87"/>
      <c r="D23" s="87"/>
      <c r="E23" s="96">
        <f t="shared" si="0"/>
      </c>
      <c r="F23" s="93"/>
      <c r="G23" s="93"/>
      <c r="AE23" s="3"/>
      <c r="AF23" s="3"/>
    </row>
    <row r="24" spans="2:32" ht="12.75" customHeight="1">
      <c r="B24" s="84" t="s">
        <v>119</v>
      </c>
      <c r="C24" s="87">
        <v>7518</v>
      </c>
      <c r="D24" s="87">
        <v>7518</v>
      </c>
      <c r="E24" s="96">
        <f t="shared" si="0"/>
        <v>0</v>
      </c>
      <c r="F24" s="93">
        <f t="shared" si="1"/>
        <v>0</v>
      </c>
      <c r="G24" s="99"/>
      <c r="T24" s="3"/>
      <c r="U24" s="3"/>
      <c r="V24" s="3"/>
      <c r="W24" s="3"/>
      <c r="X24" s="3"/>
      <c r="Y24" s="3"/>
      <c r="Z24" s="3"/>
      <c r="AA24" s="3"/>
      <c r="AB24" s="3"/>
      <c r="AD24" s="3"/>
      <c r="AE24" s="3"/>
      <c r="AF24" s="3"/>
    </row>
    <row r="25" spans="2:7" ht="12.75" customHeight="1">
      <c r="B25" s="84" t="s">
        <v>120</v>
      </c>
      <c r="C25" s="87">
        <v>-151</v>
      </c>
      <c r="D25" s="87">
        <v>-4</v>
      </c>
      <c r="E25" s="139" t="s">
        <v>295</v>
      </c>
      <c r="F25" s="93"/>
      <c r="G25" s="100"/>
    </row>
    <row r="26" spans="2:7" ht="12.75" customHeight="1">
      <c r="B26" s="84" t="s">
        <v>121</v>
      </c>
      <c r="C26" s="87">
        <v>25441</v>
      </c>
      <c r="D26" s="87">
        <v>24499</v>
      </c>
      <c r="E26" s="96">
        <f t="shared" si="0"/>
        <v>0.03845054900200018</v>
      </c>
      <c r="F26" s="93">
        <f t="shared" si="1"/>
        <v>942</v>
      </c>
      <c r="G26" s="93"/>
    </row>
    <row r="27" spans="2:7" ht="12.75" customHeight="1">
      <c r="B27" s="84" t="s">
        <v>122</v>
      </c>
      <c r="C27" s="87">
        <v>32808</v>
      </c>
      <c r="D27" s="87">
        <v>32013</v>
      </c>
      <c r="E27" s="96">
        <f aca="true" t="shared" si="2" ref="E27:E47">_xlfn.IFERROR(C27/D27-1,"")</f>
        <v>0.024833661325086576</v>
      </c>
      <c r="F27" s="93">
        <f aca="true" t="shared" si="3" ref="F27:F47">C27-D27</f>
        <v>795</v>
      </c>
      <c r="G27" s="94"/>
    </row>
    <row r="28" spans="2:6" ht="12.75" customHeight="1">
      <c r="B28" s="84" t="s">
        <v>123</v>
      </c>
      <c r="C28" s="87">
        <v>3</v>
      </c>
      <c r="D28" s="87">
        <v>3</v>
      </c>
      <c r="E28" s="96">
        <f t="shared" si="2"/>
        <v>0</v>
      </c>
      <c r="F28" s="93">
        <f t="shared" si="3"/>
        <v>0</v>
      </c>
    </row>
    <row r="29" spans="2:6" ht="13.5" customHeight="1" thickBot="1">
      <c r="B29" s="128" t="s">
        <v>125</v>
      </c>
      <c r="C29" s="129">
        <v>32811</v>
      </c>
      <c r="D29" s="129">
        <v>32016</v>
      </c>
      <c r="E29" s="130">
        <f t="shared" si="2"/>
        <v>0.024831334332833688</v>
      </c>
      <c r="F29" s="131">
        <f t="shared" si="3"/>
        <v>795</v>
      </c>
    </row>
    <row r="30" spans="2:6" ht="12.75" customHeight="1">
      <c r="B30" s="84" t="s">
        <v>126</v>
      </c>
      <c r="C30" s="87">
        <v>975</v>
      </c>
      <c r="D30" s="87">
        <v>1346</v>
      </c>
      <c r="E30" s="96">
        <f t="shared" si="2"/>
        <v>-0.27563150074294207</v>
      </c>
      <c r="F30" s="93">
        <f t="shared" si="3"/>
        <v>-371</v>
      </c>
    </row>
    <row r="31" spans="2:6" ht="12.75" customHeight="1">
      <c r="B31" s="84" t="s">
        <v>127</v>
      </c>
      <c r="C31" s="87">
        <v>727</v>
      </c>
      <c r="D31" s="89">
        <v>702</v>
      </c>
      <c r="E31" s="96">
        <f t="shared" si="2"/>
        <v>0.035612535612535634</v>
      </c>
      <c r="F31" s="93">
        <f t="shared" si="3"/>
        <v>25</v>
      </c>
    </row>
    <row r="32" spans="2:6" ht="12.75" customHeight="1">
      <c r="B32" s="84" t="s">
        <v>128</v>
      </c>
      <c r="C32" s="87">
        <v>1663</v>
      </c>
      <c r="D32" s="87">
        <v>1641</v>
      </c>
      <c r="E32" s="96">
        <f t="shared" si="2"/>
        <v>0.013406459475929333</v>
      </c>
      <c r="F32" s="93">
        <f t="shared" si="3"/>
        <v>22</v>
      </c>
    </row>
    <row r="33" spans="2:6" ht="12.75" customHeight="1">
      <c r="B33" s="84" t="s">
        <v>129</v>
      </c>
      <c r="C33" s="87">
        <v>196</v>
      </c>
      <c r="D33" s="87">
        <v>198</v>
      </c>
      <c r="E33" s="96">
        <f t="shared" si="2"/>
        <v>-0.010101010101010055</v>
      </c>
      <c r="F33" s="93">
        <f t="shared" si="3"/>
        <v>-2</v>
      </c>
    </row>
    <row r="34" spans="2:6" ht="12.75" customHeight="1">
      <c r="B34" s="84" t="s">
        <v>130</v>
      </c>
      <c r="C34" s="87">
        <v>791</v>
      </c>
      <c r="D34" s="87">
        <v>815</v>
      </c>
      <c r="E34" s="96">
        <f t="shared" si="2"/>
        <v>-0.02944785276073625</v>
      </c>
      <c r="F34" s="93">
        <f t="shared" si="3"/>
        <v>-24</v>
      </c>
    </row>
    <row r="35" spans="2:6" ht="12.75" customHeight="1">
      <c r="B35" s="84" t="s">
        <v>131</v>
      </c>
      <c r="C35" s="87">
        <v>2052</v>
      </c>
      <c r="D35" s="87">
        <v>1932</v>
      </c>
      <c r="E35" s="96">
        <f t="shared" si="2"/>
        <v>0.06211180124223592</v>
      </c>
      <c r="F35" s="93">
        <f t="shared" si="3"/>
        <v>120</v>
      </c>
    </row>
    <row r="36" spans="2:6" ht="12.75" customHeight="1">
      <c r="B36" s="84" t="s">
        <v>132</v>
      </c>
      <c r="C36" s="87">
        <v>633</v>
      </c>
      <c r="D36" s="87">
        <v>669</v>
      </c>
      <c r="E36" s="96">
        <f t="shared" si="2"/>
        <v>-0.053811659192825156</v>
      </c>
      <c r="F36" s="93">
        <f t="shared" si="3"/>
        <v>-36</v>
      </c>
    </row>
    <row r="37" spans="2:6" ht="13.5" customHeight="1" thickBot="1">
      <c r="B37" s="128" t="s">
        <v>133</v>
      </c>
      <c r="C37" s="129">
        <v>7037</v>
      </c>
      <c r="D37" s="129">
        <v>7303</v>
      </c>
      <c r="E37" s="130">
        <f t="shared" si="2"/>
        <v>-0.0364233876489114</v>
      </c>
      <c r="F37" s="131">
        <f t="shared" si="3"/>
        <v>-266</v>
      </c>
    </row>
    <row r="38" spans="2:6" ht="12.75" customHeight="1">
      <c r="B38" s="84" t="s">
        <v>126</v>
      </c>
      <c r="C38" s="87">
        <v>133</v>
      </c>
      <c r="D38" s="87">
        <v>5006</v>
      </c>
      <c r="E38" s="96">
        <f t="shared" si="2"/>
        <v>-0.9734318817419098</v>
      </c>
      <c r="F38" s="93">
        <f t="shared" si="3"/>
        <v>-4873</v>
      </c>
    </row>
    <row r="39" spans="2:6" ht="12.75" customHeight="1">
      <c r="B39" s="84" t="s">
        <v>115</v>
      </c>
      <c r="C39" s="87">
        <v>237</v>
      </c>
      <c r="D39" s="87">
        <v>346</v>
      </c>
      <c r="E39" s="96">
        <f t="shared" si="2"/>
        <v>-0.315028901734104</v>
      </c>
      <c r="F39" s="93">
        <f t="shared" si="3"/>
        <v>-109</v>
      </c>
    </row>
    <row r="40" spans="2:6" ht="12.75" customHeight="1">
      <c r="B40" s="84" t="s">
        <v>267</v>
      </c>
      <c r="C40" s="87">
        <v>1996</v>
      </c>
      <c r="D40" s="87">
        <v>3179</v>
      </c>
      <c r="E40" s="96">
        <f t="shared" si="2"/>
        <v>-0.3721296005033029</v>
      </c>
      <c r="F40" s="93">
        <f t="shared" si="3"/>
        <v>-1183</v>
      </c>
    </row>
    <row r="41" spans="2:6" ht="12.75" customHeight="1">
      <c r="B41" s="84" t="s">
        <v>127</v>
      </c>
      <c r="C41" s="87">
        <v>313</v>
      </c>
      <c r="D41" s="87">
        <v>334</v>
      </c>
      <c r="E41" s="96">
        <f t="shared" si="2"/>
        <v>-0.06287425149700598</v>
      </c>
      <c r="F41" s="93">
        <f t="shared" si="3"/>
        <v>-21</v>
      </c>
    </row>
    <row r="42" spans="2:6" ht="12.75" customHeight="1">
      <c r="B42" s="84" t="s">
        <v>128</v>
      </c>
      <c r="C42" s="87">
        <v>24</v>
      </c>
      <c r="D42" s="87">
        <v>20</v>
      </c>
      <c r="E42" s="96">
        <f t="shared" si="2"/>
        <v>0.19999999999999996</v>
      </c>
      <c r="F42" s="93">
        <f t="shared" si="3"/>
        <v>4</v>
      </c>
    </row>
    <row r="43" spans="2:6" ht="12.75" customHeight="1">
      <c r="B43" s="84" t="s">
        <v>129</v>
      </c>
      <c r="C43" s="87">
        <v>569</v>
      </c>
      <c r="D43" s="87">
        <v>560</v>
      </c>
      <c r="E43" s="96">
        <f t="shared" si="2"/>
        <v>0.016071428571428514</v>
      </c>
      <c r="F43" s="93">
        <f t="shared" si="3"/>
        <v>9</v>
      </c>
    </row>
    <row r="44" spans="2:6" ht="12.75" customHeight="1">
      <c r="B44" s="84" t="s">
        <v>132</v>
      </c>
      <c r="C44" s="87">
        <v>1963</v>
      </c>
      <c r="D44" s="87">
        <v>908</v>
      </c>
      <c r="E44" s="96">
        <f t="shared" si="2"/>
        <v>1.1618942731277535</v>
      </c>
      <c r="F44" s="93">
        <f t="shared" si="3"/>
        <v>1055</v>
      </c>
    </row>
    <row r="45" spans="2:6" ht="13.5" customHeight="1" thickBot="1">
      <c r="B45" s="128" t="s">
        <v>134</v>
      </c>
      <c r="C45" s="129">
        <v>5235</v>
      </c>
      <c r="D45" s="129">
        <v>10353</v>
      </c>
      <c r="E45" s="130">
        <f t="shared" si="2"/>
        <v>-0.49434946392350043</v>
      </c>
      <c r="F45" s="131">
        <f t="shared" si="3"/>
        <v>-5118</v>
      </c>
    </row>
    <row r="46" spans="2:6" ht="13.5" customHeight="1">
      <c r="B46" s="132" t="s">
        <v>137</v>
      </c>
      <c r="C46" s="133">
        <v>12272</v>
      </c>
      <c r="D46" s="133">
        <v>17656</v>
      </c>
      <c r="E46" s="134">
        <f t="shared" si="2"/>
        <v>-0.30493883099229724</v>
      </c>
      <c r="F46" s="135">
        <f t="shared" si="3"/>
        <v>-5384</v>
      </c>
    </row>
    <row r="47" spans="2:6" ht="13.5" customHeight="1">
      <c r="B47" s="132" t="s">
        <v>135</v>
      </c>
      <c r="C47" s="133">
        <v>45083</v>
      </c>
      <c r="D47" s="133">
        <v>49672</v>
      </c>
      <c r="E47" s="134">
        <f t="shared" si="2"/>
        <v>-0.0923860525044291</v>
      </c>
      <c r="F47" s="135">
        <f t="shared" si="3"/>
        <v>-4589</v>
      </c>
    </row>
    <row r="48" spans="2:4" ht="12.75" customHeight="1">
      <c r="B48" s="71"/>
      <c r="C48" s="2"/>
      <c r="D48" s="2"/>
    </row>
    <row r="49" spans="2:4" ht="12.75" customHeight="1">
      <c r="B49" s="192" t="s">
        <v>288</v>
      </c>
      <c r="C49" s="2"/>
      <c r="D49" s="2"/>
    </row>
    <row r="50" spans="2:4" ht="12.75" customHeight="1">
      <c r="B50" s="71"/>
      <c r="C50" s="2"/>
      <c r="D50" s="2"/>
    </row>
    <row r="51" spans="2:4" ht="12.75" customHeight="1">
      <c r="B51" s="71"/>
      <c r="C51" s="2"/>
      <c r="D51" s="2"/>
    </row>
    <row r="52" spans="2:6" ht="12.75" customHeight="1">
      <c r="B52" s="71"/>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48" man="1"/>
  </colBreaks>
</worksheet>
</file>

<file path=xl/worksheets/sheet5.xml><?xml version="1.0" encoding="utf-8"?>
<worksheet xmlns="http://schemas.openxmlformats.org/spreadsheetml/2006/main" xmlns:r="http://schemas.openxmlformats.org/officeDocument/2006/relationships">
  <dimension ref="B1:AF107"/>
  <sheetViews>
    <sheetView showGridLines="0" zoomScale="90" zoomScaleNormal="90" zoomScaleSheetLayoutView="90" workbookViewId="0" topLeftCell="A1">
      <pane xSplit="2" ySplit="6" topLeftCell="C34"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10" width="20.7109375" style="1" customWidth="1"/>
    <col min="11" max="23" width="17.7109375" style="1" customWidth="1"/>
    <col min="24" max="28" width="17.7109375" style="1" hidden="1" customWidth="1"/>
    <col min="29" max="16384" width="9.140625" style="1" customWidth="1"/>
  </cols>
  <sheetData>
    <row r="1" spans="5:10" ht="12.75">
      <c r="E1" s="1"/>
      <c r="F1" s="1"/>
      <c r="G1" s="2"/>
      <c r="H1" s="2"/>
      <c r="I1" s="2"/>
      <c r="J1" s="2"/>
    </row>
    <row r="2" spans="2:13" ht="15.75" customHeight="1">
      <c r="B2" s="80"/>
      <c r="C2" s="80"/>
      <c r="D2" s="80"/>
      <c r="E2" s="80"/>
      <c r="F2" s="80"/>
      <c r="G2" s="81"/>
      <c r="H2" s="81"/>
      <c r="I2" s="81"/>
      <c r="J2" s="81"/>
      <c r="L2" s="193"/>
      <c r="M2" s="193"/>
    </row>
    <row r="3" spans="2:13" ht="12.75">
      <c r="B3" s="2"/>
      <c r="C3" s="2"/>
      <c r="D3" s="90"/>
      <c r="F3" s="90"/>
      <c r="G3" s="2"/>
      <c r="H3" s="2"/>
      <c r="I3" s="2"/>
      <c r="J3" s="2"/>
      <c r="L3" s="2"/>
      <c r="M3" s="90"/>
    </row>
    <row r="4" spans="2:19" ht="75.75" customHeight="1">
      <c r="B4" s="136" t="s">
        <v>138</v>
      </c>
      <c r="C4" s="124" t="s">
        <v>271</v>
      </c>
      <c r="D4" s="137" t="s">
        <v>272</v>
      </c>
      <c r="E4" s="124" t="s">
        <v>273</v>
      </c>
      <c r="F4" s="137" t="s">
        <v>274</v>
      </c>
      <c r="G4" s="125" t="s">
        <v>275</v>
      </c>
      <c r="H4" s="125" t="s">
        <v>276</v>
      </c>
      <c r="I4" s="125" t="s">
        <v>277</v>
      </c>
      <c r="J4" s="125" t="s">
        <v>278</v>
      </c>
      <c r="L4" s="194" t="s">
        <v>268</v>
      </c>
      <c r="M4" s="194" t="s">
        <v>290</v>
      </c>
      <c r="N4" s="3"/>
      <c r="O4" s="3"/>
      <c r="P4" s="3"/>
      <c r="Q4" s="3"/>
      <c r="R4" s="3"/>
      <c r="S4" s="3"/>
    </row>
    <row r="5" spans="2:19" ht="12" customHeight="1">
      <c r="B5" s="172"/>
      <c r="C5" s="173" t="s">
        <v>103</v>
      </c>
      <c r="D5" s="173" t="s">
        <v>103</v>
      </c>
      <c r="E5" s="173" t="s">
        <v>103</v>
      </c>
      <c r="F5" s="173" t="s">
        <v>103</v>
      </c>
      <c r="G5" s="174" t="s">
        <v>35</v>
      </c>
      <c r="H5" s="174" t="s">
        <v>103</v>
      </c>
      <c r="I5" s="174" t="s">
        <v>35</v>
      </c>
      <c r="J5" s="174" t="s">
        <v>103</v>
      </c>
      <c r="L5" s="174" t="s">
        <v>103</v>
      </c>
      <c r="M5" s="174" t="s">
        <v>103</v>
      </c>
      <c r="N5" s="3"/>
      <c r="O5" s="3"/>
      <c r="P5" s="3"/>
      <c r="Q5" s="3"/>
      <c r="R5" s="3"/>
      <c r="S5" s="3"/>
    </row>
    <row r="6" spans="2:19" ht="12" customHeight="1" thickBot="1">
      <c r="B6" s="175"/>
      <c r="C6" s="176"/>
      <c r="D6" s="177"/>
      <c r="E6" s="176"/>
      <c r="F6" s="177"/>
      <c r="G6" s="178"/>
      <c r="H6" s="178"/>
      <c r="I6" s="178"/>
      <c r="J6" s="178"/>
      <c r="L6" s="195"/>
      <c r="M6" s="196"/>
      <c r="N6" s="3"/>
      <c r="O6" s="3"/>
      <c r="P6" s="3"/>
      <c r="Q6" s="3"/>
      <c r="R6" s="3"/>
      <c r="S6" s="3"/>
    </row>
    <row r="7" spans="2:13" ht="13.5" customHeight="1" thickBot="1">
      <c r="B7" s="132" t="s">
        <v>140</v>
      </c>
      <c r="C7" s="87"/>
      <c r="D7" s="87"/>
      <c r="E7" s="87"/>
      <c r="F7" s="87"/>
      <c r="G7" s="190"/>
      <c r="H7" s="93"/>
      <c r="I7" s="190">
        <f>_xlfn.IFERROR(E7/F7-1,"")</f>
      </c>
      <c r="J7" s="93"/>
      <c r="L7" s="197"/>
      <c r="M7" s="197"/>
    </row>
    <row r="8" spans="2:32" ht="12.75" customHeight="1">
      <c r="B8" s="86" t="s">
        <v>102</v>
      </c>
      <c r="C8" s="102">
        <v>2098</v>
      </c>
      <c r="D8" s="102">
        <v>1271</v>
      </c>
      <c r="E8" s="102">
        <v>499</v>
      </c>
      <c r="F8" s="102">
        <v>-115</v>
      </c>
      <c r="G8" s="103">
        <f>_xlfn.IFERROR(C8/D8-1,"")</f>
        <v>0.6506687647521636</v>
      </c>
      <c r="H8" s="191">
        <f>C8-D8</f>
        <v>827</v>
      </c>
      <c r="I8" s="103">
        <f>_xlfn.IFERROR(E8/F8-1,"")</f>
        <v>-5.339130434782609</v>
      </c>
      <c r="J8" s="191">
        <f>E8-F8</f>
        <v>614</v>
      </c>
      <c r="L8" s="191">
        <v>1599</v>
      </c>
      <c r="M8" s="191">
        <v>1386</v>
      </c>
      <c r="N8" s="3"/>
      <c r="O8" s="3"/>
      <c r="P8" s="3"/>
      <c r="Q8" s="3"/>
      <c r="R8" s="3"/>
      <c r="S8" s="3"/>
      <c r="AF8" s="3"/>
    </row>
    <row r="9" spans="2:32" ht="12.75" customHeight="1">
      <c r="B9" s="84" t="s">
        <v>280</v>
      </c>
      <c r="C9" s="87">
        <v>1335</v>
      </c>
      <c r="D9" s="87">
        <v>1337</v>
      </c>
      <c r="E9" s="87">
        <v>640</v>
      </c>
      <c r="F9" s="87">
        <v>665</v>
      </c>
      <c r="G9" s="96">
        <f aca="true" t="shared" si="0" ref="G9:G43">_xlfn.IFERROR(C9/D9-1,"")</f>
        <v>-0.0014958863126401933</v>
      </c>
      <c r="H9" s="93">
        <f aca="true" t="shared" si="1" ref="H9:H43">C9-D9</f>
        <v>-2</v>
      </c>
      <c r="I9" s="96">
        <f aca="true" t="shared" si="2" ref="I9:I43">_xlfn.IFERROR(E9/F9-1,"")</f>
        <v>-0.03759398496240607</v>
      </c>
      <c r="J9" s="93">
        <f aca="true" t="shared" si="3" ref="J9:J43">E9-F9</f>
        <v>-25</v>
      </c>
      <c r="L9" s="197">
        <v>695</v>
      </c>
      <c r="M9" s="197">
        <v>672</v>
      </c>
      <c r="AF9" s="3"/>
    </row>
    <row r="10" spans="2:32" ht="12.75" customHeight="1">
      <c r="B10" s="84" t="s">
        <v>141</v>
      </c>
      <c r="C10" s="87">
        <v>761</v>
      </c>
      <c r="D10" s="87">
        <v>462</v>
      </c>
      <c r="E10" s="87">
        <v>255</v>
      </c>
      <c r="F10" s="87">
        <v>79</v>
      </c>
      <c r="G10" s="96">
        <f t="shared" si="0"/>
        <v>0.6471861471861471</v>
      </c>
      <c r="H10" s="93">
        <f t="shared" si="1"/>
        <v>299</v>
      </c>
      <c r="I10" s="96">
        <f t="shared" si="2"/>
        <v>2.2278481012658227</v>
      </c>
      <c r="J10" s="93">
        <f t="shared" si="3"/>
        <v>176</v>
      </c>
      <c r="L10" s="197">
        <v>506</v>
      </c>
      <c r="M10" s="197">
        <v>383</v>
      </c>
      <c r="AF10" s="3"/>
    </row>
    <row r="11" spans="2:32" ht="12.75" customHeight="1">
      <c r="B11" s="84" t="s">
        <v>142</v>
      </c>
      <c r="C11" s="87">
        <v>-64</v>
      </c>
      <c r="D11" s="87">
        <v>681</v>
      </c>
      <c r="E11" s="87">
        <v>-47</v>
      </c>
      <c r="F11" s="87">
        <v>726</v>
      </c>
      <c r="G11" s="96">
        <f t="shared" si="0"/>
        <v>-1.0939794419970632</v>
      </c>
      <c r="H11" s="93">
        <f t="shared" si="1"/>
        <v>-745</v>
      </c>
      <c r="I11" s="96">
        <f t="shared" si="2"/>
        <v>-1.0647382920110193</v>
      </c>
      <c r="J11" s="93">
        <f t="shared" si="3"/>
        <v>-773</v>
      </c>
      <c r="L11" s="197">
        <v>-17</v>
      </c>
      <c r="M11" s="197">
        <v>-45</v>
      </c>
      <c r="N11" s="3"/>
      <c r="O11" s="3"/>
      <c r="P11" s="3"/>
      <c r="Q11" s="3"/>
      <c r="R11" s="3"/>
      <c r="S11" s="3"/>
      <c r="AE11" s="3"/>
      <c r="AF11" s="3"/>
    </row>
    <row r="12" spans="2:32" ht="12.75" customHeight="1">
      <c r="B12" s="84" t="s">
        <v>143</v>
      </c>
      <c r="C12" s="87">
        <v>61</v>
      </c>
      <c r="D12" s="87">
        <v>87</v>
      </c>
      <c r="E12" s="87">
        <v>-120</v>
      </c>
      <c r="F12" s="87">
        <v>98</v>
      </c>
      <c r="G12" s="96">
        <f t="shared" si="0"/>
        <v>-0.29885057471264365</v>
      </c>
      <c r="H12" s="93">
        <f t="shared" si="1"/>
        <v>-26</v>
      </c>
      <c r="I12" s="139">
        <f t="shared" si="2"/>
        <v>-2.2244897959183674</v>
      </c>
      <c r="J12" s="93">
        <f t="shared" si="3"/>
        <v>-218</v>
      </c>
      <c r="L12" s="197">
        <v>181</v>
      </c>
      <c r="M12" s="197">
        <v>-11</v>
      </c>
      <c r="AE12" s="3"/>
      <c r="AF12" s="3"/>
    </row>
    <row r="13" spans="2:32" ht="12.75" customHeight="1">
      <c r="B13" s="84" t="s">
        <v>144</v>
      </c>
      <c r="C13" s="87">
        <v>-562</v>
      </c>
      <c r="D13" s="87">
        <v>-306</v>
      </c>
      <c r="E13" s="87">
        <v>-259</v>
      </c>
      <c r="F13" s="87">
        <v>-151</v>
      </c>
      <c r="G13" s="96">
        <f t="shared" si="0"/>
        <v>0.8366013071895424</v>
      </c>
      <c r="H13" s="93">
        <f t="shared" si="1"/>
        <v>-256</v>
      </c>
      <c r="I13" s="96">
        <f t="shared" si="2"/>
        <v>0.7152317880794703</v>
      </c>
      <c r="J13" s="93">
        <f t="shared" si="3"/>
        <v>-108</v>
      </c>
      <c r="L13" s="197">
        <v>-303</v>
      </c>
      <c r="M13" s="197">
        <v>-155</v>
      </c>
      <c r="AE13" s="3"/>
      <c r="AF13" s="3"/>
    </row>
    <row r="14" spans="2:32" ht="12.75" customHeight="1">
      <c r="B14" s="84" t="s">
        <v>204</v>
      </c>
      <c r="C14" s="87">
        <v>303</v>
      </c>
      <c r="D14" s="87">
        <v>244</v>
      </c>
      <c r="E14" s="87">
        <v>-1</v>
      </c>
      <c r="F14" s="87">
        <v>-345</v>
      </c>
      <c r="G14" s="96">
        <f t="shared" si="0"/>
        <v>0.2418032786885247</v>
      </c>
      <c r="H14" s="93">
        <f t="shared" si="1"/>
        <v>59</v>
      </c>
      <c r="I14" s="96">
        <f t="shared" si="2"/>
        <v>-0.9971014492753624</v>
      </c>
      <c r="J14" s="93">
        <f t="shared" si="3"/>
        <v>344</v>
      </c>
      <c r="L14" s="197">
        <v>304</v>
      </c>
      <c r="M14" s="197">
        <v>589</v>
      </c>
      <c r="N14" s="3"/>
      <c r="O14" s="3"/>
      <c r="P14" s="3"/>
      <c r="Q14" s="3"/>
      <c r="R14" s="3"/>
      <c r="S14" s="3"/>
      <c r="AE14" s="3"/>
      <c r="AF14" s="3"/>
    </row>
    <row r="15" spans="2:32" ht="12.75" customHeight="1">
      <c r="B15" s="84" t="s">
        <v>205</v>
      </c>
      <c r="C15" s="87">
        <v>1175</v>
      </c>
      <c r="D15" s="87">
        <v>989</v>
      </c>
      <c r="E15" s="87">
        <v>1289</v>
      </c>
      <c r="F15" s="87">
        <v>836</v>
      </c>
      <c r="G15" s="96">
        <f t="shared" si="0"/>
        <v>0.1880687563195147</v>
      </c>
      <c r="H15" s="93">
        <f t="shared" si="1"/>
        <v>186</v>
      </c>
      <c r="I15" s="96">
        <f t="shared" si="2"/>
        <v>0.541866028708134</v>
      </c>
      <c r="J15" s="93">
        <f t="shared" si="3"/>
        <v>453</v>
      </c>
      <c r="L15" s="197">
        <v>-114</v>
      </c>
      <c r="M15" s="197">
        <v>153</v>
      </c>
      <c r="N15" s="3"/>
      <c r="O15" s="3"/>
      <c r="P15" s="3"/>
      <c r="Q15" s="3"/>
      <c r="R15" s="3"/>
      <c r="S15" s="3"/>
      <c r="AE15" s="3"/>
      <c r="AF15" s="3"/>
    </row>
    <row r="16" spans="2:32" ht="12.75" customHeight="1">
      <c r="B16" s="84" t="s">
        <v>206</v>
      </c>
      <c r="C16" s="87">
        <v>409</v>
      </c>
      <c r="D16" s="87">
        <v>260</v>
      </c>
      <c r="E16" s="87">
        <v>-621</v>
      </c>
      <c r="F16" s="87">
        <v>-635</v>
      </c>
      <c r="G16" s="96">
        <f t="shared" si="0"/>
        <v>0.573076923076923</v>
      </c>
      <c r="H16" s="93">
        <f t="shared" si="1"/>
        <v>149</v>
      </c>
      <c r="I16" s="96">
        <f t="shared" si="2"/>
        <v>-0.022047244094488216</v>
      </c>
      <c r="J16" s="93">
        <f t="shared" si="3"/>
        <v>14</v>
      </c>
      <c r="L16" s="197">
        <v>1030</v>
      </c>
      <c r="M16" s="197">
        <v>895</v>
      </c>
      <c r="N16" s="3"/>
      <c r="O16" s="3"/>
      <c r="P16" s="3"/>
      <c r="Q16" s="3"/>
      <c r="R16" s="3"/>
      <c r="S16" s="3"/>
      <c r="AE16" s="3"/>
      <c r="AF16" s="3"/>
    </row>
    <row r="17" spans="2:32" ht="12.75" customHeight="1">
      <c r="B17" s="84" t="s">
        <v>207</v>
      </c>
      <c r="C17" s="87">
        <v>-28</v>
      </c>
      <c r="D17" s="87">
        <v>-140</v>
      </c>
      <c r="E17" s="87">
        <v>4</v>
      </c>
      <c r="F17" s="87">
        <v>36</v>
      </c>
      <c r="G17" s="96">
        <f t="shared" si="0"/>
        <v>-0.8</v>
      </c>
      <c r="H17" s="93">
        <f t="shared" si="1"/>
        <v>112</v>
      </c>
      <c r="I17" s="96">
        <f t="shared" si="2"/>
        <v>-0.8888888888888888</v>
      </c>
      <c r="J17" s="93">
        <f t="shared" si="3"/>
        <v>-32</v>
      </c>
      <c r="L17" s="197">
        <v>-32</v>
      </c>
      <c r="M17" s="197">
        <v>-176</v>
      </c>
      <c r="N17" s="3"/>
      <c r="O17" s="3"/>
      <c r="P17" s="3"/>
      <c r="Q17" s="3"/>
      <c r="R17" s="3"/>
      <c r="S17" s="3"/>
      <c r="AE17" s="3"/>
      <c r="AF17" s="3"/>
    </row>
    <row r="18" spans="2:32" ht="12.75" customHeight="1">
      <c r="B18" s="84" t="s">
        <v>208</v>
      </c>
      <c r="C18" s="87">
        <v>-962</v>
      </c>
      <c r="D18" s="87">
        <v>-649</v>
      </c>
      <c r="E18" s="87">
        <v>-784</v>
      </c>
      <c r="F18" s="87">
        <v>-790</v>
      </c>
      <c r="G18" s="96">
        <f t="shared" si="0"/>
        <v>0.48228043143297383</v>
      </c>
      <c r="H18" s="93">
        <f t="shared" si="1"/>
        <v>-313</v>
      </c>
      <c r="I18" s="96">
        <f t="shared" si="2"/>
        <v>-0.0075949367088608</v>
      </c>
      <c r="J18" s="93">
        <f t="shared" si="3"/>
        <v>6</v>
      </c>
      <c r="L18" s="197">
        <v>-178</v>
      </c>
      <c r="M18" s="197">
        <v>141</v>
      </c>
      <c r="N18" s="3"/>
      <c r="O18" s="3"/>
      <c r="P18" s="3"/>
      <c r="Q18" s="3"/>
      <c r="R18" s="3"/>
      <c r="S18" s="3"/>
      <c r="AE18" s="3"/>
      <c r="AF18" s="3"/>
    </row>
    <row r="19" spans="2:32" ht="12.75" customHeight="1">
      <c r="B19" s="84" t="s">
        <v>209</v>
      </c>
      <c r="C19" s="87">
        <v>4</v>
      </c>
      <c r="D19" s="87">
        <v>90</v>
      </c>
      <c r="E19" s="87">
        <v>-31</v>
      </c>
      <c r="F19" s="87">
        <v>109</v>
      </c>
      <c r="G19" s="96">
        <f t="shared" si="0"/>
        <v>-0.9555555555555556</v>
      </c>
      <c r="H19" s="93">
        <f t="shared" si="1"/>
        <v>-86</v>
      </c>
      <c r="I19" s="96">
        <f t="shared" si="2"/>
        <v>-1.2844036697247707</v>
      </c>
      <c r="J19" s="93">
        <f t="shared" si="3"/>
        <v>-140</v>
      </c>
      <c r="L19" s="197">
        <v>35</v>
      </c>
      <c r="M19" s="197">
        <v>-19</v>
      </c>
      <c r="N19" s="3"/>
      <c r="O19" s="3"/>
      <c r="P19" s="3"/>
      <c r="Q19" s="3"/>
      <c r="R19" s="3"/>
      <c r="S19" s="3"/>
      <c r="AE19" s="3"/>
      <c r="AF19" s="3"/>
    </row>
    <row r="20" spans="2:32" ht="12.75" customHeight="1">
      <c r="B20" s="84" t="s">
        <v>292</v>
      </c>
      <c r="C20" s="87">
        <v>-254</v>
      </c>
      <c r="D20" s="87">
        <v>-250</v>
      </c>
      <c r="E20" s="87">
        <v>150</v>
      </c>
      <c r="F20" s="87">
        <v>116</v>
      </c>
      <c r="G20" s="96">
        <f t="shared" si="0"/>
        <v>0.016000000000000014</v>
      </c>
      <c r="H20" s="93">
        <f t="shared" si="1"/>
        <v>-4</v>
      </c>
      <c r="I20" s="96">
        <f t="shared" si="2"/>
        <v>0.2931034482758621</v>
      </c>
      <c r="J20" s="93">
        <f t="shared" si="3"/>
        <v>34</v>
      </c>
      <c r="L20" s="197">
        <v>-404</v>
      </c>
      <c r="M20" s="197">
        <v>-366</v>
      </c>
      <c r="N20" s="3"/>
      <c r="O20" s="3"/>
      <c r="P20" s="3"/>
      <c r="Q20" s="3"/>
      <c r="R20" s="3"/>
      <c r="S20" s="3"/>
      <c r="AE20" s="3"/>
      <c r="AF20" s="3"/>
    </row>
    <row r="21" spans="2:32" ht="12.75" customHeight="1">
      <c r="B21" s="84" t="s">
        <v>210</v>
      </c>
      <c r="C21" s="87">
        <v>-41</v>
      </c>
      <c r="D21" s="87">
        <v>-56</v>
      </c>
      <c r="E21" s="87">
        <v>-8</v>
      </c>
      <c r="F21" s="87">
        <v>-17</v>
      </c>
      <c r="G21" s="96">
        <f t="shared" si="0"/>
        <v>-0.2678571428571429</v>
      </c>
      <c r="H21" s="93">
        <f t="shared" si="1"/>
        <v>15</v>
      </c>
      <c r="I21" s="96">
        <f t="shared" si="2"/>
        <v>-0.5294117647058824</v>
      </c>
      <c r="J21" s="93">
        <f t="shared" si="3"/>
        <v>9</v>
      </c>
      <c r="L21" s="197">
        <v>-33</v>
      </c>
      <c r="M21" s="197">
        <v>-39</v>
      </c>
      <c r="N21" s="3"/>
      <c r="O21" s="3"/>
      <c r="P21" s="3"/>
      <c r="Q21" s="3"/>
      <c r="R21" s="3"/>
      <c r="S21" s="3"/>
      <c r="AE21" s="3"/>
      <c r="AF21" s="3"/>
    </row>
    <row r="22" spans="2:32" ht="13.5" customHeight="1">
      <c r="B22" s="132" t="s">
        <v>145</v>
      </c>
      <c r="C22" s="133">
        <v>3932</v>
      </c>
      <c r="D22" s="133">
        <v>3776</v>
      </c>
      <c r="E22" s="133">
        <v>967</v>
      </c>
      <c r="F22" s="133">
        <v>957</v>
      </c>
      <c r="G22" s="134">
        <f t="shared" si="0"/>
        <v>0.041313559322033955</v>
      </c>
      <c r="H22" s="135">
        <f t="shared" si="1"/>
        <v>156</v>
      </c>
      <c r="I22" s="134">
        <f t="shared" si="2"/>
        <v>0.010449320794148287</v>
      </c>
      <c r="J22" s="135">
        <f t="shared" si="3"/>
        <v>10</v>
      </c>
      <c r="L22" s="198">
        <v>2965</v>
      </c>
      <c r="M22" s="198">
        <v>2819</v>
      </c>
      <c r="N22" s="3"/>
      <c r="O22" s="3"/>
      <c r="P22" s="3"/>
      <c r="Q22" s="3"/>
      <c r="R22" s="3"/>
      <c r="S22" s="3"/>
      <c r="AE22" s="3"/>
      <c r="AF22" s="3"/>
    </row>
    <row r="23" spans="2:32" ht="12.75" customHeight="1">
      <c r="B23" s="70"/>
      <c r="C23" s="87"/>
      <c r="D23" s="87"/>
      <c r="E23" s="87"/>
      <c r="F23" s="87"/>
      <c r="G23" s="96">
        <f t="shared" si="0"/>
      </c>
      <c r="H23" s="93">
        <f t="shared" si="1"/>
        <v>0</v>
      </c>
      <c r="I23" s="96">
        <f t="shared" si="2"/>
      </c>
      <c r="J23" s="93">
        <f t="shared" si="3"/>
        <v>0</v>
      </c>
      <c r="L23" s="197"/>
      <c r="M23" s="197"/>
      <c r="AE23" s="3"/>
      <c r="AF23" s="3"/>
    </row>
    <row r="24" spans="2:32" ht="13.5" customHeight="1" thickBot="1">
      <c r="B24" s="128" t="s">
        <v>146</v>
      </c>
      <c r="C24" s="105"/>
      <c r="D24" s="105"/>
      <c r="E24" s="105"/>
      <c r="F24" s="105"/>
      <c r="G24" s="106">
        <f t="shared" si="0"/>
      </c>
      <c r="H24" s="107">
        <f t="shared" si="1"/>
        <v>0</v>
      </c>
      <c r="I24" s="106">
        <f t="shared" si="2"/>
      </c>
      <c r="J24" s="107">
        <f t="shared" si="3"/>
        <v>0</v>
      </c>
      <c r="L24" s="199"/>
      <c r="M24" s="199"/>
      <c r="N24" s="3"/>
      <c r="O24" s="3"/>
      <c r="P24" s="3"/>
      <c r="Q24" s="3"/>
      <c r="R24" s="3"/>
      <c r="S24" s="3"/>
      <c r="AE24" s="3"/>
      <c r="AF24" s="3"/>
    </row>
    <row r="25" spans="2:32" ht="12.75" customHeight="1">
      <c r="B25" s="84" t="s">
        <v>147</v>
      </c>
      <c r="C25" s="102">
        <v>-299</v>
      </c>
      <c r="D25" s="102">
        <v>-303</v>
      </c>
      <c r="E25" s="102">
        <v>-172</v>
      </c>
      <c r="F25" s="102">
        <v>-142</v>
      </c>
      <c r="G25" s="96">
        <f t="shared" si="0"/>
        <v>-0.01320132013201325</v>
      </c>
      <c r="H25" s="93">
        <f t="shared" si="1"/>
        <v>4</v>
      </c>
      <c r="I25" s="96">
        <f t="shared" si="2"/>
        <v>0.21126760563380276</v>
      </c>
      <c r="J25" s="93">
        <f t="shared" si="3"/>
        <v>-30</v>
      </c>
      <c r="L25" s="191">
        <v>-127</v>
      </c>
      <c r="M25" s="191">
        <v>-161</v>
      </c>
      <c r="AE25" s="3"/>
      <c r="AF25" s="3"/>
    </row>
    <row r="26" spans="2:32" ht="12.75" customHeight="1">
      <c r="B26" s="84" t="s">
        <v>148</v>
      </c>
      <c r="C26" s="87">
        <v>-1124</v>
      </c>
      <c r="D26" s="87">
        <v>-985</v>
      </c>
      <c r="E26" s="87">
        <v>-498</v>
      </c>
      <c r="F26" s="87">
        <v>-368</v>
      </c>
      <c r="G26" s="96">
        <f t="shared" si="0"/>
        <v>0.14111675126903545</v>
      </c>
      <c r="H26" s="93">
        <f t="shared" si="1"/>
        <v>-139</v>
      </c>
      <c r="I26" s="96">
        <f t="shared" si="2"/>
        <v>0.3532608695652173</v>
      </c>
      <c r="J26" s="93">
        <f t="shared" si="3"/>
        <v>-130</v>
      </c>
      <c r="L26" s="197">
        <v>-626</v>
      </c>
      <c r="M26" s="197">
        <v>-617</v>
      </c>
      <c r="N26" s="3"/>
      <c r="O26" s="3"/>
      <c r="P26" s="3"/>
      <c r="Q26" s="3"/>
      <c r="R26" s="3"/>
      <c r="S26" s="3"/>
      <c r="AE26" s="3"/>
      <c r="AF26" s="3"/>
    </row>
    <row r="27" spans="2:32" ht="12.75" customHeight="1">
      <c r="B27" s="84" t="s">
        <v>149</v>
      </c>
      <c r="C27" s="87">
        <v>-347</v>
      </c>
      <c r="D27" s="89">
        <v>-502</v>
      </c>
      <c r="E27" s="87">
        <v>-210</v>
      </c>
      <c r="F27" s="89">
        <v>-502</v>
      </c>
      <c r="G27" s="94">
        <f t="shared" si="0"/>
        <v>-0.3087649402390438</v>
      </c>
      <c r="H27" s="94">
        <f t="shared" si="1"/>
        <v>155</v>
      </c>
      <c r="I27" s="94">
        <f t="shared" si="2"/>
        <v>-0.5816733067729083</v>
      </c>
      <c r="J27" s="94">
        <f t="shared" si="3"/>
        <v>292</v>
      </c>
      <c r="L27" s="200">
        <v>-137</v>
      </c>
      <c r="M27" s="200" t="s">
        <v>289</v>
      </c>
      <c r="T27" s="3"/>
      <c r="U27" s="3"/>
      <c r="V27" s="3"/>
      <c r="W27" s="3"/>
      <c r="X27" s="3"/>
      <c r="Y27" s="3"/>
      <c r="Z27" s="3"/>
      <c r="AA27" s="3"/>
      <c r="AB27" s="3"/>
      <c r="AD27" s="3"/>
      <c r="AE27" s="3"/>
      <c r="AF27" s="3"/>
    </row>
    <row r="28" spans="2:13" ht="12.75" customHeight="1">
      <c r="B28" s="84" t="s">
        <v>150</v>
      </c>
      <c r="C28" s="87">
        <v>-306</v>
      </c>
      <c r="D28" s="87">
        <v>-31</v>
      </c>
      <c r="E28" s="87">
        <v>-5</v>
      </c>
      <c r="F28" s="87">
        <v>-41</v>
      </c>
      <c r="G28" s="96">
        <f t="shared" si="0"/>
        <v>8.870967741935484</v>
      </c>
      <c r="H28" s="93">
        <f t="shared" si="1"/>
        <v>-275</v>
      </c>
      <c r="I28" s="139">
        <f t="shared" si="2"/>
        <v>-0.8780487804878049</v>
      </c>
      <c r="J28" s="93">
        <f t="shared" si="3"/>
        <v>36</v>
      </c>
      <c r="L28" s="197">
        <v>-301</v>
      </c>
      <c r="M28" s="197">
        <v>10</v>
      </c>
    </row>
    <row r="29" spans="2:13" ht="13.5" customHeight="1">
      <c r="B29" s="132" t="s">
        <v>151</v>
      </c>
      <c r="C29" s="133">
        <v>-2076</v>
      </c>
      <c r="D29" s="133">
        <v>-1821</v>
      </c>
      <c r="E29" s="133">
        <v>-885</v>
      </c>
      <c r="F29" s="133">
        <v>-1053</v>
      </c>
      <c r="G29" s="134">
        <f t="shared" si="0"/>
        <v>0.14003294892915985</v>
      </c>
      <c r="H29" s="135">
        <f t="shared" si="1"/>
        <v>-255</v>
      </c>
      <c r="I29" s="134">
        <f t="shared" si="2"/>
        <v>-0.15954415954415957</v>
      </c>
      <c r="J29" s="135">
        <f t="shared" si="3"/>
        <v>168</v>
      </c>
      <c r="L29" s="198">
        <v>-1191</v>
      </c>
      <c r="M29" s="198">
        <v>-768</v>
      </c>
    </row>
    <row r="30" spans="2:13" ht="12.75" customHeight="1">
      <c r="B30" s="70"/>
      <c r="C30" s="87"/>
      <c r="D30" s="87"/>
      <c r="E30" s="87"/>
      <c r="F30" s="87"/>
      <c r="G30" s="96">
        <f t="shared" si="0"/>
      </c>
      <c r="H30" s="93">
        <f t="shared" si="1"/>
        <v>0</v>
      </c>
      <c r="I30" s="96">
        <f t="shared" si="2"/>
      </c>
      <c r="J30" s="93">
        <f t="shared" si="3"/>
        <v>0</v>
      </c>
      <c r="L30" s="197"/>
      <c r="M30" s="197"/>
    </row>
    <row r="31" spans="2:13" ht="13.5" customHeight="1" thickBot="1">
      <c r="B31" s="128" t="s">
        <v>152</v>
      </c>
      <c r="C31" s="105"/>
      <c r="D31" s="105"/>
      <c r="E31" s="105"/>
      <c r="F31" s="105"/>
      <c r="G31" s="106">
        <f t="shared" si="0"/>
      </c>
      <c r="H31" s="107">
        <f t="shared" si="1"/>
        <v>0</v>
      </c>
      <c r="I31" s="106">
        <f t="shared" si="2"/>
      </c>
      <c r="J31" s="107">
        <f t="shared" si="3"/>
        <v>0</v>
      </c>
      <c r="L31" s="199"/>
      <c r="M31" s="199"/>
    </row>
    <row r="32" spans="2:13" ht="12.75" customHeight="1">
      <c r="B32" s="84" t="s">
        <v>153</v>
      </c>
      <c r="C32" s="87">
        <v>12</v>
      </c>
      <c r="D32" s="87">
        <v>294</v>
      </c>
      <c r="E32" s="87">
        <v>5</v>
      </c>
      <c r="F32" s="87">
        <v>96</v>
      </c>
      <c r="G32" s="96">
        <f t="shared" si="0"/>
        <v>-0.9591836734693877</v>
      </c>
      <c r="H32" s="93">
        <f t="shared" si="1"/>
        <v>-282</v>
      </c>
      <c r="I32" s="96">
        <f t="shared" si="2"/>
        <v>-0.9479166666666666</v>
      </c>
      <c r="J32" s="93">
        <f t="shared" si="3"/>
        <v>-91</v>
      </c>
      <c r="L32" s="197">
        <v>7</v>
      </c>
      <c r="M32" s="197">
        <v>198</v>
      </c>
    </row>
    <row r="33" spans="2:13" ht="12.75" customHeight="1">
      <c r="B33" s="84" t="s">
        <v>154</v>
      </c>
      <c r="C33" s="87">
        <v>165</v>
      </c>
      <c r="D33" s="89">
        <v>89</v>
      </c>
      <c r="E33" s="87">
        <v>0</v>
      </c>
      <c r="F33" s="89">
        <v>0</v>
      </c>
      <c r="G33" s="96">
        <f t="shared" si="0"/>
        <v>0.853932584269663</v>
      </c>
      <c r="H33" s="93">
        <f t="shared" si="1"/>
        <v>76</v>
      </c>
      <c r="I33" s="96">
        <f t="shared" si="2"/>
      </c>
      <c r="J33" s="93">
        <f t="shared" si="3"/>
        <v>0</v>
      </c>
      <c r="L33" s="200">
        <v>165</v>
      </c>
      <c r="M33" s="200">
        <v>89</v>
      </c>
    </row>
    <row r="34" spans="2:13" ht="12.75" customHeight="1">
      <c r="B34" s="84" t="s">
        <v>155</v>
      </c>
      <c r="C34" s="87">
        <v>-5139</v>
      </c>
      <c r="D34" s="87">
        <v>-408</v>
      </c>
      <c r="E34" s="87">
        <v>-2699</v>
      </c>
      <c r="F34" s="87">
        <v>-156</v>
      </c>
      <c r="G34" s="139" t="s">
        <v>300</v>
      </c>
      <c r="H34" s="93">
        <f t="shared" si="1"/>
        <v>-4731</v>
      </c>
      <c r="I34" s="139" t="s">
        <v>299</v>
      </c>
      <c r="J34" s="93">
        <f t="shared" si="3"/>
        <v>-2543</v>
      </c>
      <c r="L34" s="197">
        <v>-2440</v>
      </c>
      <c r="M34" s="197">
        <v>-252</v>
      </c>
    </row>
    <row r="35" spans="2:13" ht="12.75" customHeight="1">
      <c r="B35" s="84" t="s">
        <v>156</v>
      </c>
      <c r="C35" s="89"/>
      <c r="D35" s="89"/>
      <c r="E35" s="89"/>
      <c r="F35" s="89"/>
      <c r="G35" s="94">
        <f t="shared" si="0"/>
      </c>
      <c r="H35" s="94">
        <f t="shared" si="1"/>
        <v>0</v>
      </c>
      <c r="I35" s="94">
        <f t="shared" si="2"/>
      </c>
      <c r="J35" s="94">
        <f t="shared" si="3"/>
        <v>0</v>
      </c>
      <c r="L35" s="200" t="s">
        <v>289</v>
      </c>
      <c r="M35" s="200" t="s">
        <v>289</v>
      </c>
    </row>
    <row r="36" spans="2:13" ht="12.75" customHeight="1">
      <c r="B36" s="84" t="s">
        <v>157</v>
      </c>
      <c r="C36" s="87">
        <v>-20</v>
      </c>
      <c r="D36" s="87">
        <v>-39</v>
      </c>
      <c r="E36" s="87">
        <v>0</v>
      </c>
      <c r="F36" s="87">
        <v>-19</v>
      </c>
      <c r="G36" s="96">
        <f t="shared" si="0"/>
        <v>-0.4871794871794872</v>
      </c>
      <c r="H36" s="93">
        <f t="shared" si="1"/>
        <v>19</v>
      </c>
      <c r="I36" s="96">
        <f t="shared" si="2"/>
        <v>-1</v>
      </c>
      <c r="J36" s="93">
        <f t="shared" si="3"/>
        <v>19</v>
      </c>
      <c r="L36" s="197">
        <v>-20</v>
      </c>
      <c r="M36" s="197">
        <v>-20</v>
      </c>
    </row>
    <row r="37" spans="2:13" ht="12.75" customHeight="1">
      <c r="B37" s="84" t="s">
        <v>158</v>
      </c>
      <c r="C37" s="87">
        <v>6</v>
      </c>
      <c r="D37" s="87">
        <v>-1</v>
      </c>
      <c r="E37" s="87">
        <v>-1</v>
      </c>
      <c r="F37" s="87">
        <v>-2</v>
      </c>
      <c r="G37" s="139">
        <f t="shared" si="0"/>
        <v>-7</v>
      </c>
      <c r="H37" s="93">
        <f t="shared" si="1"/>
        <v>7</v>
      </c>
      <c r="I37" s="139">
        <f t="shared" si="2"/>
        <v>-0.5</v>
      </c>
      <c r="J37" s="93">
        <f t="shared" si="3"/>
        <v>1</v>
      </c>
      <c r="L37" s="197">
        <v>7</v>
      </c>
      <c r="M37" s="197">
        <v>1</v>
      </c>
    </row>
    <row r="38" spans="2:13" ht="13.5" customHeight="1">
      <c r="B38" s="132" t="s">
        <v>159</v>
      </c>
      <c r="C38" s="133">
        <v>-4976</v>
      </c>
      <c r="D38" s="133">
        <v>-65</v>
      </c>
      <c r="E38" s="133">
        <v>-2695</v>
      </c>
      <c r="F38" s="133">
        <v>-81</v>
      </c>
      <c r="G38" s="138" t="s">
        <v>296</v>
      </c>
      <c r="H38" s="135">
        <f t="shared" si="1"/>
        <v>-4911</v>
      </c>
      <c r="I38" s="138" t="s">
        <v>297</v>
      </c>
      <c r="J38" s="135">
        <f t="shared" si="3"/>
        <v>-2614</v>
      </c>
      <c r="L38" s="198">
        <v>-2281</v>
      </c>
      <c r="M38" s="198">
        <v>16</v>
      </c>
    </row>
    <row r="39" spans="2:13" ht="12.75" customHeight="1">
      <c r="B39" s="70"/>
      <c r="C39" s="87"/>
      <c r="D39" s="87"/>
      <c r="E39" s="87"/>
      <c r="F39" s="87"/>
      <c r="G39" s="96">
        <f t="shared" si="0"/>
      </c>
      <c r="H39" s="93">
        <f t="shared" si="1"/>
        <v>0</v>
      </c>
      <c r="I39" s="96">
        <f t="shared" si="2"/>
      </c>
      <c r="J39" s="93">
        <f t="shared" si="3"/>
        <v>0</v>
      </c>
      <c r="L39" s="197"/>
      <c r="M39" s="197"/>
    </row>
    <row r="40" spans="2:13" ht="13.5" customHeight="1" thickBot="1">
      <c r="B40" s="128" t="s">
        <v>160</v>
      </c>
      <c r="C40" s="129">
        <v>-3120</v>
      </c>
      <c r="D40" s="129">
        <v>1890</v>
      </c>
      <c r="E40" s="129">
        <v>-2613</v>
      </c>
      <c r="F40" s="129">
        <v>-177</v>
      </c>
      <c r="G40" s="130">
        <f t="shared" si="0"/>
        <v>-2.6507936507936507</v>
      </c>
      <c r="H40" s="131">
        <f t="shared" si="1"/>
        <v>-5010</v>
      </c>
      <c r="I40" s="130" t="s">
        <v>298</v>
      </c>
      <c r="J40" s="131">
        <f t="shared" si="3"/>
        <v>-2436</v>
      </c>
      <c r="L40" s="201">
        <v>-507</v>
      </c>
      <c r="M40" s="201">
        <v>2067</v>
      </c>
    </row>
    <row r="41" spans="2:13" ht="12.75" customHeight="1">
      <c r="B41" s="84" t="s">
        <v>161</v>
      </c>
      <c r="C41" s="87">
        <v>5832</v>
      </c>
      <c r="D41" s="87">
        <v>6021</v>
      </c>
      <c r="E41" s="87">
        <v>5325</v>
      </c>
      <c r="F41" s="87">
        <v>8088</v>
      </c>
      <c r="G41" s="96">
        <f t="shared" si="0"/>
        <v>-0.03139013452914796</v>
      </c>
      <c r="H41" s="93">
        <f t="shared" si="1"/>
        <v>-189</v>
      </c>
      <c r="I41" s="96">
        <f t="shared" si="2"/>
        <v>-0.3416172106824926</v>
      </c>
      <c r="J41" s="93">
        <f t="shared" si="3"/>
        <v>-2763</v>
      </c>
      <c r="L41" s="197">
        <v>5832</v>
      </c>
      <c r="M41" s="197">
        <v>6021</v>
      </c>
    </row>
    <row r="42" spans="2:13" ht="12.75" customHeight="1">
      <c r="B42" s="84" t="s">
        <v>162</v>
      </c>
      <c r="C42" s="87">
        <v>-4</v>
      </c>
      <c r="D42" s="87">
        <v>-1</v>
      </c>
      <c r="E42" s="87">
        <v>19</v>
      </c>
      <c r="F42" s="87">
        <v>7</v>
      </c>
      <c r="G42" s="96">
        <f t="shared" si="0"/>
        <v>3</v>
      </c>
      <c r="H42" s="93">
        <f t="shared" si="1"/>
        <v>-3</v>
      </c>
      <c r="I42" s="96">
        <f t="shared" si="2"/>
        <v>1.7142857142857144</v>
      </c>
      <c r="J42" s="93">
        <f t="shared" si="3"/>
        <v>12</v>
      </c>
      <c r="L42" s="197">
        <v>-23</v>
      </c>
      <c r="M42" s="197">
        <v>-8</v>
      </c>
    </row>
    <row r="43" spans="2:13" ht="13.5" customHeight="1">
      <c r="B43" s="132" t="s">
        <v>163</v>
      </c>
      <c r="C43" s="133">
        <v>2712</v>
      </c>
      <c r="D43" s="133">
        <v>7911</v>
      </c>
      <c r="E43" s="133">
        <v>2712</v>
      </c>
      <c r="F43" s="133">
        <v>7911</v>
      </c>
      <c r="G43" s="134">
        <f t="shared" si="0"/>
        <v>-0.6571861964353432</v>
      </c>
      <c r="H43" s="135">
        <f t="shared" si="1"/>
        <v>-5199</v>
      </c>
      <c r="I43" s="134">
        <f t="shared" si="2"/>
        <v>-0.6571861964353432</v>
      </c>
      <c r="J43" s="135">
        <f t="shared" si="3"/>
        <v>-5199</v>
      </c>
      <c r="L43" s="198">
        <v>5325</v>
      </c>
      <c r="M43" s="198">
        <v>8088</v>
      </c>
    </row>
    <row r="44" spans="3:4" ht="15.75" customHeight="1">
      <c r="C44" s="2"/>
      <c r="D44" s="2"/>
    </row>
    <row r="45" spans="2:4" ht="50.25" customHeight="1">
      <c r="B45" s="202" t="s">
        <v>291</v>
      </c>
      <c r="C45" s="2"/>
      <c r="D45" s="2"/>
    </row>
    <row r="46" spans="3:4" ht="15.75" customHeight="1">
      <c r="C46" s="2"/>
      <c r="D46" s="2"/>
    </row>
    <row r="47" spans="3:4" ht="15.75" customHeight="1">
      <c r="C47" s="2"/>
      <c r="D47" s="2"/>
    </row>
    <row r="48" spans="3:4" ht="15.75" customHeight="1">
      <c r="C48" s="2"/>
      <c r="D48" s="2"/>
    </row>
    <row r="49" spans="3:4" ht="12.75" customHeight="1">
      <c r="C49" s="2"/>
      <c r="D49" s="2"/>
    </row>
    <row r="50" spans="5:6" ht="12.75" customHeight="1">
      <c r="E50" s="1"/>
      <c r="F50" s="1"/>
    </row>
    <row r="51" spans="3:4" ht="12.75" customHeight="1">
      <c r="C51" s="2"/>
      <c r="D51" s="2"/>
    </row>
    <row r="52" spans="3:4" ht="12.75" customHeight="1">
      <c r="C52" s="2"/>
      <c r="D52" s="2"/>
    </row>
    <row r="53" spans="3:4" ht="12.75" customHeight="1">
      <c r="C53" s="2"/>
      <c r="D53" s="2"/>
    </row>
    <row r="54" spans="3:4" ht="12.75" customHeight="1">
      <c r="C54" s="2"/>
      <c r="D54" s="2"/>
    </row>
    <row r="55" spans="2:32" s="2" customFormat="1" ht="14.25" customHeight="1">
      <c r="B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ustomHeight="1">
      <c r="B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3:4" ht="12.75">
      <c r="C71" s="2"/>
      <c r="D71" s="2"/>
    </row>
    <row r="72" spans="3:4" ht="12.75">
      <c r="C72" s="2"/>
      <c r="D72" s="2"/>
    </row>
    <row r="73" spans="3:4" ht="12.75">
      <c r="C73" s="2"/>
      <c r="D73" s="2"/>
    </row>
    <row r="74" spans="3:4" ht="12.75">
      <c r="C74" s="2"/>
      <c r="D74" s="2"/>
    </row>
    <row r="75" spans="3:4" ht="12.75">
      <c r="C75" s="2"/>
      <c r="D75" s="2"/>
    </row>
    <row r="76" spans="3:4" ht="12.75">
      <c r="C76" s="2"/>
      <c r="D76" s="2"/>
    </row>
    <row r="77" spans="3:4" ht="12.75">
      <c r="C77" s="2"/>
      <c r="D77" s="2"/>
    </row>
    <row r="78" spans="5:6" ht="12.75">
      <c r="E78" s="1"/>
      <c r="F78" s="1"/>
    </row>
    <row r="79" spans="3:4" ht="12.75">
      <c r="C79" s="2"/>
      <c r="D79" s="2"/>
    </row>
    <row r="80" spans="3:4" ht="12.75" customHeight="1">
      <c r="C80" s="2"/>
      <c r="D80" s="2"/>
    </row>
    <row r="81" spans="3:4" ht="12.75" customHeight="1">
      <c r="C81" s="2"/>
      <c r="D81" s="2"/>
    </row>
    <row r="82" spans="3:4" ht="12.75">
      <c r="C82" s="2"/>
      <c r="D82" s="2"/>
    </row>
    <row r="83" spans="3:4" ht="12.75">
      <c r="C83" s="2"/>
      <c r="D83" s="2"/>
    </row>
    <row r="84" spans="5:6" ht="12.75">
      <c r="E84" s="1"/>
      <c r="F84" s="1"/>
    </row>
    <row r="85" spans="3:4" ht="12.75">
      <c r="C85" s="2"/>
      <c r="D85" s="2"/>
    </row>
    <row r="86" spans="3:4" ht="12.75">
      <c r="C86" s="2"/>
      <c r="D86" s="2"/>
    </row>
    <row r="87" spans="5:6" ht="12.75">
      <c r="E87" s="1"/>
      <c r="F87" s="1"/>
    </row>
    <row r="88" spans="3:4" ht="12.75">
      <c r="C88" s="2"/>
      <c r="D88" s="2"/>
    </row>
    <row r="89" spans="3:4" ht="12.75">
      <c r="C89" s="2"/>
      <c r="D89" s="2"/>
    </row>
    <row r="90" spans="5:6" ht="12.75">
      <c r="E90" s="1"/>
      <c r="F90" s="1"/>
    </row>
    <row r="91" spans="3:4" ht="12.75">
      <c r="C91" s="2"/>
      <c r="D91" s="2"/>
    </row>
    <row r="92" spans="5:6" ht="12.75">
      <c r="E92" s="1"/>
      <c r="F92" s="1"/>
    </row>
    <row r="93" spans="3:4" ht="12.75">
      <c r="C93" s="2"/>
      <c r="D93" s="2"/>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row r="107" spans="5:6" ht="12.75">
      <c r="E107" s="1"/>
      <c r="F107"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35" man="1"/>
  </colBreaks>
  <ignoredErrors>
    <ignoredError sqref="H8:H43" formula="1"/>
  </ignoredErrors>
</worksheet>
</file>

<file path=xl/worksheets/sheet6.xml><?xml version="1.0" encoding="utf-8"?>
<worksheet xmlns="http://schemas.openxmlformats.org/spreadsheetml/2006/main" xmlns:r="http://schemas.openxmlformats.org/officeDocument/2006/relationships">
  <dimension ref="B1:AF106"/>
  <sheetViews>
    <sheetView showGridLines="0" zoomScale="90" zoomScaleNormal="90" zoomScaleSheetLayoutView="80" workbookViewId="0" topLeftCell="A1">
      <pane xSplit="2" ySplit="6" topLeftCell="C13"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10" width="20.7109375" style="1" customWidth="1"/>
    <col min="11" max="23" width="17.7109375" style="1" customWidth="1"/>
    <col min="24" max="28" width="17.7109375" style="1" hidden="1" customWidth="1"/>
    <col min="29" max="16384" width="9.140625" style="1" customWidth="1"/>
  </cols>
  <sheetData>
    <row r="1" spans="5:10" ht="12.75">
      <c r="E1" s="1"/>
      <c r="F1" s="1"/>
      <c r="G1" s="2"/>
      <c r="H1" s="2"/>
      <c r="I1" s="2"/>
      <c r="J1" s="2"/>
    </row>
    <row r="2" spans="2:10" ht="15.75" customHeight="1">
      <c r="B2" s="80"/>
      <c r="C2" s="80"/>
      <c r="D2" s="80"/>
      <c r="E2" s="80"/>
      <c r="F2" s="80"/>
      <c r="G2" s="81"/>
      <c r="H2" s="81"/>
      <c r="I2" s="81"/>
      <c r="J2" s="81"/>
    </row>
    <row r="3" spans="2:10" ht="12.75">
      <c r="B3" s="2"/>
      <c r="C3" s="2"/>
      <c r="D3" s="90"/>
      <c r="F3" s="90"/>
      <c r="G3" s="2"/>
      <c r="H3" s="2"/>
      <c r="I3" s="2"/>
      <c r="J3" s="2"/>
    </row>
    <row r="4" spans="2:19" ht="75.75" customHeight="1">
      <c r="B4" s="136" t="s">
        <v>182</v>
      </c>
      <c r="C4" s="124" t="s">
        <v>271</v>
      </c>
      <c r="D4" s="124" t="s">
        <v>282</v>
      </c>
      <c r="E4" s="124" t="s">
        <v>283</v>
      </c>
      <c r="F4" s="124" t="s">
        <v>74</v>
      </c>
      <c r="G4" s="125" t="s">
        <v>275</v>
      </c>
      <c r="H4" s="125" t="s">
        <v>276</v>
      </c>
      <c r="I4" s="125" t="s">
        <v>277</v>
      </c>
      <c r="J4" s="125" t="s">
        <v>278</v>
      </c>
      <c r="N4" s="3"/>
      <c r="O4" s="3"/>
      <c r="P4" s="3"/>
      <c r="Q4" s="3"/>
      <c r="R4" s="3"/>
      <c r="S4" s="3"/>
    </row>
    <row r="5" spans="2:19" ht="12" customHeight="1">
      <c r="B5" s="172"/>
      <c r="C5" s="173" t="s">
        <v>103</v>
      </c>
      <c r="D5" s="173" t="s">
        <v>103</v>
      </c>
      <c r="E5" s="173" t="s">
        <v>103</v>
      </c>
      <c r="F5" s="173" t="s">
        <v>103</v>
      </c>
      <c r="G5" s="174" t="s">
        <v>35</v>
      </c>
      <c r="H5" s="174" t="s">
        <v>103</v>
      </c>
      <c r="I5" s="174" t="s">
        <v>35</v>
      </c>
      <c r="J5" s="174" t="s">
        <v>103</v>
      </c>
      <c r="N5" s="3"/>
      <c r="O5" s="3"/>
      <c r="P5" s="3"/>
      <c r="Q5" s="3"/>
      <c r="R5" s="3"/>
      <c r="S5" s="3"/>
    </row>
    <row r="6" spans="2:19" ht="12" customHeight="1" thickBot="1">
      <c r="B6" s="175"/>
      <c r="C6" s="176"/>
      <c r="D6" s="177"/>
      <c r="E6" s="176"/>
      <c r="F6" s="177"/>
      <c r="G6" s="178"/>
      <c r="H6" s="178"/>
      <c r="I6" s="178"/>
      <c r="J6" s="178"/>
      <c r="N6" s="3"/>
      <c r="O6" s="3"/>
      <c r="P6" s="3"/>
      <c r="Q6" s="3"/>
      <c r="R6" s="3"/>
      <c r="S6" s="3"/>
    </row>
    <row r="7" spans="2:10" ht="13.5" customHeight="1">
      <c r="B7" s="132" t="s">
        <v>183</v>
      </c>
      <c r="C7" s="133">
        <v>15049</v>
      </c>
      <c r="D7" s="133">
        <v>14138</v>
      </c>
      <c r="E7" s="133">
        <v>5580.5999999999985</v>
      </c>
      <c r="F7" s="133">
        <v>4920</v>
      </c>
      <c r="G7" s="134">
        <f>_xlfn.IFERROR(C7/D7-1,"")</f>
        <v>0.06443627104258032</v>
      </c>
      <c r="H7" s="135">
        <f>C7-D7</f>
        <v>911</v>
      </c>
      <c r="I7" s="134">
        <f>_xlfn.IFERROR(E7/F7-1,"")</f>
        <v>0.13426829268292662</v>
      </c>
      <c r="J7" s="135">
        <f>E7-F7</f>
        <v>660.5999999999985</v>
      </c>
    </row>
    <row r="8" spans="2:10" ht="12.75" customHeight="1">
      <c r="B8" s="84" t="s">
        <v>164</v>
      </c>
      <c r="C8" s="87">
        <v>14176</v>
      </c>
      <c r="D8" s="87">
        <v>13212</v>
      </c>
      <c r="E8" s="87">
        <v>5244.299999999999</v>
      </c>
      <c r="F8" s="87">
        <v>4606.7</v>
      </c>
      <c r="G8" s="96">
        <f aca="true" t="shared" si="0" ref="G8:G26">_xlfn.IFERROR(C8/D8-1,"")</f>
        <v>0.07296397214653338</v>
      </c>
      <c r="H8" s="93">
        <f aca="true" t="shared" si="1" ref="H8:H26">C8-D8</f>
        <v>964</v>
      </c>
      <c r="I8" s="96">
        <f aca="true" t="shared" si="2" ref="I8:I26">_xlfn.IFERROR(E8/F8-1,"")</f>
        <v>0.13840710269824386</v>
      </c>
      <c r="J8" s="93">
        <f aca="true" t="shared" si="3" ref="J8:J26">E8-F8</f>
        <v>637.5999999999995</v>
      </c>
    </row>
    <row r="9" spans="2:32" ht="12.75" customHeight="1">
      <c r="B9" s="84" t="s">
        <v>165</v>
      </c>
      <c r="C9" s="87">
        <v>786</v>
      </c>
      <c r="D9" s="87">
        <v>729</v>
      </c>
      <c r="E9" s="87">
        <v>300.8</v>
      </c>
      <c r="F9" s="87">
        <v>288</v>
      </c>
      <c r="G9" s="96">
        <f t="shared" si="0"/>
        <v>0.07818930041152261</v>
      </c>
      <c r="H9" s="93">
        <f t="shared" si="1"/>
        <v>57</v>
      </c>
      <c r="I9" s="96">
        <f t="shared" si="2"/>
        <v>0.04444444444444451</v>
      </c>
      <c r="J9" s="93">
        <f t="shared" si="3"/>
        <v>12.800000000000011</v>
      </c>
      <c r="N9" s="3"/>
      <c r="O9" s="3"/>
      <c r="P9" s="3"/>
      <c r="Q9" s="3"/>
      <c r="R9" s="3"/>
      <c r="S9" s="3"/>
      <c r="AF9" s="3"/>
    </row>
    <row r="10" spans="2:32" ht="12.75" customHeight="1">
      <c r="B10" s="84" t="s">
        <v>80</v>
      </c>
      <c r="C10" s="87">
        <v>39</v>
      </c>
      <c r="D10" s="87">
        <v>160</v>
      </c>
      <c r="E10" s="87">
        <v>15.9</v>
      </c>
      <c r="F10" s="87">
        <v>7.5</v>
      </c>
      <c r="G10" s="96">
        <f t="shared" si="0"/>
        <v>-0.75625</v>
      </c>
      <c r="H10" s="93">
        <f t="shared" si="1"/>
        <v>-121</v>
      </c>
      <c r="I10" s="96">
        <f t="shared" si="2"/>
        <v>1.12</v>
      </c>
      <c r="J10" s="93">
        <f t="shared" si="3"/>
        <v>8.4</v>
      </c>
      <c r="AF10" s="3"/>
    </row>
    <row r="11" spans="2:32" ht="12.75" customHeight="1">
      <c r="B11" s="84" t="s">
        <v>166</v>
      </c>
      <c r="C11" s="87">
        <v>17</v>
      </c>
      <c r="D11" s="87">
        <v>16</v>
      </c>
      <c r="E11" s="87">
        <v>8.2</v>
      </c>
      <c r="F11" s="87">
        <v>8.5</v>
      </c>
      <c r="G11" s="96">
        <f t="shared" si="0"/>
        <v>0.0625</v>
      </c>
      <c r="H11" s="93">
        <f t="shared" si="1"/>
        <v>1</v>
      </c>
      <c r="I11" s="96">
        <f t="shared" si="2"/>
        <v>-0.03529411764705892</v>
      </c>
      <c r="J11" s="93">
        <f t="shared" si="3"/>
        <v>-0.3000000000000007</v>
      </c>
      <c r="AF11" s="3"/>
    </row>
    <row r="12" spans="2:32" ht="12.75" customHeight="1" thickBot="1">
      <c r="B12" s="84" t="s">
        <v>167</v>
      </c>
      <c r="C12" s="87">
        <v>31</v>
      </c>
      <c r="D12" s="87">
        <v>21</v>
      </c>
      <c r="E12" s="87">
        <v>11.4</v>
      </c>
      <c r="F12" s="87">
        <v>9.3</v>
      </c>
      <c r="G12" s="96">
        <f t="shared" si="0"/>
        <v>0.4761904761904763</v>
      </c>
      <c r="H12" s="93">
        <f t="shared" si="1"/>
        <v>10</v>
      </c>
      <c r="I12" s="96">
        <f t="shared" si="2"/>
        <v>0.22580645161290325</v>
      </c>
      <c r="J12" s="93">
        <f t="shared" si="3"/>
        <v>2.0999999999999996</v>
      </c>
      <c r="N12" s="3"/>
      <c r="O12" s="3"/>
      <c r="P12" s="3"/>
      <c r="Q12" s="3"/>
      <c r="R12" s="3"/>
      <c r="S12" s="3"/>
      <c r="AE12" s="3"/>
      <c r="AF12" s="3"/>
    </row>
    <row r="13" spans="2:32" ht="13.5" customHeight="1">
      <c r="B13" s="140" t="s">
        <v>168</v>
      </c>
      <c r="C13" s="141">
        <v>3768</v>
      </c>
      <c r="D13" s="141">
        <v>3211</v>
      </c>
      <c r="E13" s="141">
        <v>1583.3000000000002</v>
      </c>
      <c r="F13" s="141">
        <v>1448.8</v>
      </c>
      <c r="G13" s="142">
        <f t="shared" si="0"/>
        <v>0.17346620990345696</v>
      </c>
      <c r="H13" s="143">
        <f t="shared" si="1"/>
        <v>557</v>
      </c>
      <c r="I13" s="142">
        <f t="shared" si="2"/>
        <v>0.09283545002760918</v>
      </c>
      <c r="J13" s="143">
        <f t="shared" si="3"/>
        <v>134.50000000000023</v>
      </c>
      <c r="AE13" s="3"/>
      <c r="AF13" s="3"/>
    </row>
    <row r="14" spans="2:32" ht="12.75" customHeight="1">
      <c r="B14" s="84" t="s">
        <v>169</v>
      </c>
      <c r="C14" s="87">
        <v>987</v>
      </c>
      <c r="D14" s="87">
        <v>735</v>
      </c>
      <c r="E14" s="87">
        <v>405.4</v>
      </c>
      <c r="F14" s="87">
        <v>399.3</v>
      </c>
      <c r="G14" s="96">
        <f t="shared" si="0"/>
        <v>0.34285714285714275</v>
      </c>
      <c r="H14" s="93">
        <f t="shared" si="1"/>
        <v>252</v>
      </c>
      <c r="I14" s="96">
        <f t="shared" si="2"/>
        <v>0.01527673428499865</v>
      </c>
      <c r="J14" s="93">
        <f t="shared" si="3"/>
        <v>6.099999999999966</v>
      </c>
      <c r="AE14" s="3"/>
      <c r="AF14" s="3"/>
    </row>
    <row r="15" spans="2:32" ht="12.75" customHeight="1">
      <c r="B15" s="84" t="s">
        <v>170</v>
      </c>
      <c r="C15" s="87">
        <v>45</v>
      </c>
      <c r="D15" s="87">
        <v>50</v>
      </c>
      <c r="E15" s="87">
        <v>18.7</v>
      </c>
      <c r="F15" s="87">
        <v>19.3</v>
      </c>
      <c r="G15" s="96">
        <f t="shared" si="0"/>
        <v>-0.09999999999999998</v>
      </c>
      <c r="H15" s="93">
        <f t="shared" si="1"/>
        <v>-5</v>
      </c>
      <c r="I15" s="96">
        <f t="shared" si="2"/>
        <v>-0.031088082901554515</v>
      </c>
      <c r="J15" s="93">
        <f t="shared" si="3"/>
        <v>-0.6000000000000014</v>
      </c>
      <c r="N15" s="3"/>
      <c r="O15" s="3"/>
      <c r="P15" s="3"/>
      <c r="Q15" s="3"/>
      <c r="R15" s="3"/>
      <c r="S15" s="3"/>
      <c r="AE15" s="3"/>
      <c r="AF15" s="3"/>
    </row>
    <row r="16" spans="2:32" ht="12.75" customHeight="1">
      <c r="B16" s="84" t="s">
        <v>171</v>
      </c>
      <c r="C16" s="87">
        <v>766</v>
      </c>
      <c r="D16" s="87">
        <v>676</v>
      </c>
      <c r="E16" s="87">
        <v>231.4</v>
      </c>
      <c r="F16" s="87">
        <v>190.9</v>
      </c>
      <c r="G16" s="96">
        <f t="shared" si="0"/>
        <v>0.13313609467455612</v>
      </c>
      <c r="H16" s="93">
        <f t="shared" si="1"/>
        <v>90</v>
      </c>
      <c r="I16" s="96">
        <f t="shared" si="2"/>
        <v>0.212152959664746</v>
      </c>
      <c r="J16" s="93">
        <f t="shared" si="3"/>
        <v>40.5</v>
      </c>
      <c r="AE16" s="3"/>
      <c r="AF16" s="3"/>
    </row>
    <row r="17" spans="2:32" ht="12.75" customHeight="1">
      <c r="B17" s="84" t="s">
        <v>172</v>
      </c>
      <c r="C17" s="87">
        <v>901</v>
      </c>
      <c r="D17" s="87">
        <v>874</v>
      </c>
      <c r="E17" s="87">
        <v>407.2</v>
      </c>
      <c r="F17" s="87">
        <v>398.8</v>
      </c>
      <c r="G17" s="96">
        <f t="shared" si="0"/>
        <v>0.03089244851258588</v>
      </c>
      <c r="H17" s="93">
        <f t="shared" si="1"/>
        <v>27</v>
      </c>
      <c r="I17" s="96">
        <f t="shared" si="2"/>
        <v>0.02106318956870612</v>
      </c>
      <c r="J17" s="93">
        <f t="shared" si="3"/>
        <v>8.399999999999977</v>
      </c>
      <c r="N17" s="3"/>
      <c r="O17" s="3"/>
      <c r="P17" s="3"/>
      <c r="Q17" s="3"/>
      <c r="R17" s="3"/>
      <c r="S17" s="3"/>
      <c r="AE17" s="3"/>
      <c r="AF17" s="3"/>
    </row>
    <row r="18" spans="2:32" ht="12.75" customHeight="1">
      <c r="B18" s="84" t="s">
        <v>173</v>
      </c>
      <c r="C18" s="87"/>
      <c r="D18" s="87"/>
      <c r="E18" s="87"/>
      <c r="F18" s="87"/>
      <c r="G18" s="96">
        <f t="shared" si="0"/>
      </c>
      <c r="H18" s="93">
        <f t="shared" si="1"/>
        <v>0</v>
      </c>
      <c r="I18" s="96">
        <f t="shared" si="2"/>
      </c>
      <c r="J18" s="93">
        <f t="shared" si="3"/>
        <v>0</v>
      </c>
      <c r="AE18" s="3"/>
      <c r="AF18" s="3"/>
    </row>
    <row r="19" spans="2:32" ht="12.75" customHeight="1">
      <c r="B19" s="84" t="s">
        <v>174</v>
      </c>
      <c r="C19" s="87">
        <v>78</v>
      </c>
      <c r="D19" s="87">
        <v>101</v>
      </c>
      <c r="E19" s="87">
        <v>33.4</v>
      </c>
      <c r="F19" s="87">
        <v>43.3</v>
      </c>
      <c r="G19" s="96">
        <f t="shared" si="0"/>
        <v>-0.2277227722772277</v>
      </c>
      <c r="H19" s="93">
        <f t="shared" si="1"/>
        <v>-23</v>
      </c>
      <c r="I19" s="96">
        <f t="shared" si="2"/>
        <v>-0.22863741339491916</v>
      </c>
      <c r="J19" s="93">
        <f t="shared" si="3"/>
        <v>-9.899999999999999</v>
      </c>
      <c r="N19" s="3"/>
      <c r="O19" s="3"/>
      <c r="P19" s="3"/>
      <c r="Q19" s="3"/>
      <c r="R19" s="3"/>
      <c r="S19" s="3"/>
      <c r="AE19" s="3"/>
      <c r="AF19" s="3"/>
    </row>
    <row r="20" spans="2:32" ht="12.75" customHeight="1">
      <c r="B20" s="84" t="s">
        <v>175</v>
      </c>
      <c r="C20" s="87">
        <v>121</v>
      </c>
      <c r="D20" s="87">
        <v>91</v>
      </c>
      <c r="E20" s="87">
        <v>46.7</v>
      </c>
      <c r="F20" s="87">
        <v>54.5</v>
      </c>
      <c r="G20" s="96">
        <f t="shared" si="0"/>
        <v>0.3296703296703296</v>
      </c>
      <c r="H20" s="93">
        <f t="shared" si="1"/>
        <v>30</v>
      </c>
      <c r="I20" s="96">
        <f t="shared" si="2"/>
        <v>-0.14311926605504577</v>
      </c>
      <c r="J20" s="93">
        <f t="shared" si="3"/>
        <v>-7.799999999999997</v>
      </c>
      <c r="AE20" s="3"/>
      <c r="AF20" s="3"/>
    </row>
    <row r="21" spans="2:32" ht="12.75" customHeight="1">
      <c r="B21" s="84" t="s">
        <v>176</v>
      </c>
      <c r="C21" s="87">
        <v>35</v>
      </c>
      <c r="D21" s="87">
        <v>41</v>
      </c>
      <c r="E21" s="87">
        <v>20.7</v>
      </c>
      <c r="F21" s="87">
        <v>28.9</v>
      </c>
      <c r="G21" s="96">
        <f t="shared" si="0"/>
        <v>-0.14634146341463417</v>
      </c>
      <c r="H21" s="93">
        <f t="shared" si="1"/>
        <v>-6</v>
      </c>
      <c r="I21" s="96">
        <f t="shared" si="2"/>
        <v>-0.2837370242214533</v>
      </c>
      <c r="J21" s="93">
        <f t="shared" si="3"/>
        <v>-8.2</v>
      </c>
      <c r="N21" s="3"/>
      <c r="O21" s="3"/>
      <c r="P21" s="3"/>
      <c r="Q21" s="3"/>
      <c r="R21" s="3"/>
      <c r="S21" s="3"/>
      <c r="AE21" s="3"/>
      <c r="AF21" s="3"/>
    </row>
    <row r="22" spans="2:32" ht="12.75" customHeight="1">
      <c r="B22" s="84" t="s">
        <v>177</v>
      </c>
      <c r="C22" s="87">
        <v>438</v>
      </c>
      <c r="D22" s="87">
        <v>364</v>
      </c>
      <c r="E22" s="87">
        <v>184.8</v>
      </c>
      <c r="F22" s="87">
        <v>167.5</v>
      </c>
      <c r="G22" s="96">
        <f t="shared" si="0"/>
        <v>0.20329670329670324</v>
      </c>
      <c r="H22" s="93">
        <f t="shared" si="1"/>
        <v>74</v>
      </c>
      <c r="I22" s="96">
        <f t="shared" si="2"/>
        <v>0.10328358208955235</v>
      </c>
      <c r="J22" s="93">
        <f t="shared" si="3"/>
        <v>17.30000000000001</v>
      </c>
      <c r="N22" s="3"/>
      <c r="O22" s="3"/>
      <c r="P22" s="3"/>
      <c r="Q22" s="3"/>
      <c r="R22" s="3"/>
      <c r="S22" s="3"/>
      <c r="AE22" s="3"/>
      <c r="AF22" s="3"/>
    </row>
    <row r="23" spans="2:32" ht="12.75" customHeight="1">
      <c r="B23" s="84" t="s">
        <v>178</v>
      </c>
      <c r="C23" s="87">
        <v>55</v>
      </c>
      <c r="D23" s="87">
        <v>50</v>
      </c>
      <c r="E23" s="87">
        <v>33.2</v>
      </c>
      <c r="F23" s="87">
        <v>27.3</v>
      </c>
      <c r="G23" s="96">
        <f t="shared" si="0"/>
        <v>0.10000000000000009</v>
      </c>
      <c r="H23" s="93">
        <f t="shared" si="1"/>
        <v>5</v>
      </c>
      <c r="I23" s="96">
        <f t="shared" si="2"/>
        <v>0.21611721611721624</v>
      </c>
      <c r="J23" s="93">
        <f t="shared" si="3"/>
        <v>5.900000000000002</v>
      </c>
      <c r="AE23" s="3"/>
      <c r="AF23" s="3"/>
    </row>
    <row r="24" spans="2:32" ht="12.75" customHeight="1">
      <c r="B24" s="84" t="s">
        <v>179</v>
      </c>
      <c r="C24" s="87">
        <v>106</v>
      </c>
      <c r="D24" s="87">
        <v>103</v>
      </c>
      <c r="E24" s="87">
        <v>56.8</v>
      </c>
      <c r="F24" s="87">
        <v>54.4</v>
      </c>
      <c r="G24" s="96">
        <f t="shared" si="0"/>
        <v>0.029126213592232997</v>
      </c>
      <c r="H24" s="93">
        <f t="shared" si="1"/>
        <v>3</v>
      </c>
      <c r="I24" s="96">
        <f t="shared" si="2"/>
        <v>0.044117647058823595</v>
      </c>
      <c r="J24" s="93">
        <f t="shared" si="3"/>
        <v>2.3999999999999986</v>
      </c>
      <c r="T24" s="3"/>
      <c r="U24" s="3"/>
      <c r="V24" s="3"/>
      <c r="W24" s="3"/>
      <c r="X24" s="3"/>
      <c r="Y24" s="3"/>
      <c r="Z24" s="3"/>
      <c r="AA24" s="3"/>
      <c r="AB24" s="3"/>
      <c r="AD24" s="3"/>
      <c r="AE24" s="3"/>
      <c r="AF24" s="3"/>
    </row>
    <row r="25" spans="2:10" ht="12.75" customHeight="1" thickBot="1">
      <c r="B25" s="84" t="s">
        <v>180</v>
      </c>
      <c r="C25" s="87">
        <v>236</v>
      </c>
      <c r="D25" s="87">
        <v>126</v>
      </c>
      <c r="E25" s="87">
        <v>145</v>
      </c>
      <c r="F25" s="87">
        <v>64.6</v>
      </c>
      <c r="G25" s="96">
        <f t="shared" si="0"/>
        <v>0.873015873015873</v>
      </c>
      <c r="H25" s="93">
        <f t="shared" si="1"/>
        <v>110</v>
      </c>
      <c r="I25" s="96">
        <f t="shared" si="2"/>
        <v>1.2445820433436534</v>
      </c>
      <c r="J25" s="93">
        <f t="shared" si="3"/>
        <v>80.4</v>
      </c>
    </row>
    <row r="26" spans="2:10" ht="13.5" customHeight="1">
      <c r="B26" s="140" t="s">
        <v>181</v>
      </c>
      <c r="C26" s="141">
        <v>18817</v>
      </c>
      <c r="D26" s="141">
        <v>17349</v>
      </c>
      <c r="E26" s="141">
        <v>7163.899999999999</v>
      </c>
      <c r="F26" s="141">
        <v>6368.8</v>
      </c>
      <c r="G26" s="103">
        <f t="shared" si="0"/>
        <v>0.08461582800161382</v>
      </c>
      <c r="H26" s="104">
        <f t="shared" si="1"/>
        <v>1468</v>
      </c>
      <c r="I26" s="103">
        <f t="shared" si="2"/>
        <v>0.12484298454967946</v>
      </c>
      <c r="J26" s="104">
        <f t="shared" si="3"/>
        <v>795.0999999999985</v>
      </c>
    </row>
    <row r="27" spans="5:6" ht="15.75" customHeight="1">
      <c r="E27" s="1"/>
      <c r="F27" s="1"/>
    </row>
    <row r="28" spans="5:6" ht="15.75" customHeight="1">
      <c r="E28" s="1"/>
      <c r="F28" s="1"/>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5.75" customHeight="1">
      <c r="E45" s="1"/>
      <c r="F45" s="1"/>
    </row>
    <row r="46" spans="5:6" ht="15.75" customHeight="1">
      <c r="E46" s="1"/>
      <c r="F46" s="1"/>
    </row>
    <row r="47" spans="5:6" ht="15.75" customHeight="1">
      <c r="E47" s="1"/>
      <c r="F47" s="1"/>
    </row>
    <row r="48" spans="5:6" ht="12.75" customHeight="1">
      <c r="E48" s="1"/>
      <c r="F48" s="1"/>
    </row>
    <row r="49" spans="5:6" ht="12.75" customHeight="1">
      <c r="E49" s="1"/>
      <c r="F49" s="1"/>
    </row>
    <row r="50" spans="5:6" ht="12.75" customHeight="1">
      <c r="E50" s="1"/>
      <c r="F50" s="1"/>
    </row>
    <row r="51" spans="5:6" ht="12.75" customHeight="1">
      <c r="E51" s="1"/>
      <c r="F51" s="1"/>
    </row>
    <row r="52" spans="5:6" ht="12.75" customHeight="1">
      <c r="E52" s="1"/>
      <c r="F52" s="1"/>
    </row>
    <row r="53" spans="5:6" ht="12.75" customHeight="1">
      <c r="E53" s="1"/>
      <c r="F53" s="1"/>
    </row>
    <row r="54" spans="2:32" s="2" customFormat="1"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5" man="1"/>
  </colBreaks>
  <ignoredErrors>
    <ignoredError sqref="H7:H26" formula="1"/>
  </ignoredErrors>
</worksheet>
</file>

<file path=xl/worksheets/sheet7.xml><?xml version="1.0" encoding="utf-8"?>
<worksheet xmlns="http://schemas.openxmlformats.org/spreadsheetml/2006/main" xmlns:r="http://schemas.openxmlformats.org/officeDocument/2006/relationships">
  <dimension ref="B1:AF103"/>
  <sheetViews>
    <sheetView showGridLines="0" zoomScale="90" zoomScaleNormal="90" zoomScaleSheetLayoutView="80" workbookViewId="0" topLeftCell="A1">
      <pane xSplit="2" ySplit="6" topLeftCell="C13"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94.57421875" style="1" customWidth="1"/>
    <col min="3" max="4" width="20.7109375" style="1" customWidth="1"/>
    <col min="5" max="6" width="20.7109375" style="2" customWidth="1"/>
    <col min="7" max="10" width="20.7109375" style="1" customWidth="1"/>
    <col min="11" max="23" width="17.7109375" style="1" customWidth="1"/>
    <col min="24" max="28" width="17.7109375" style="1" hidden="1" customWidth="1"/>
    <col min="29" max="16384" width="9.140625" style="1" customWidth="1"/>
  </cols>
  <sheetData>
    <row r="1" spans="5:10" ht="12.75">
      <c r="E1" s="1"/>
      <c r="F1" s="1"/>
      <c r="G1" s="2"/>
      <c r="H1" s="2"/>
      <c r="I1" s="2"/>
      <c r="J1" s="2"/>
    </row>
    <row r="2" spans="2:10" ht="15.75" customHeight="1">
      <c r="B2" s="80"/>
      <c r="C2" s="80"/>
      <c r="D2" s="80"/>
      <c r="E2" s="80"/>
      <c r="F2" s="80"/>
      <c r="G2" s="81"/>
      <c r="H2" s="81"/>
      <c r="I2" s="81"/>
      <c r="J2" s="81"/>
    </row>
    <row r="3" spans="2:10" ht="12.75">
      <c r="B3" s="2"/>
      <c r="C3" s="2"/>
      <c r="D3" s="90"/>
      <c r="F3" s="90"/>
      <c r="G3" s="2"/>
      <c r="H3" s="2"/>
      <c r="I3" s="2"/>
      <c r="J3" s="2"/>
    </row>
    <row r="4" spans="2:19" ht="75.75" customHeight="1">
      <c r="B4" s="136" t="s">
        <v>184</v>
      </c>
      <c r="C4" s="124" t="s">
        <v>271</v>
      </c>
      <c r="D4" s="124" t="s">
        <v>282</v>
      </c>
      <c r="E4" s="124" t="s">
        <v>273</v>
      </c>
      <c r="F4" s="124" t="s">
        <v>74</v>
      </c>
      <c r="G4" s="125" t="s">
        <v>275</v>
      </c>
      <c r="H4" s="125" t="s">
        <v>276</v>
      </c>
      <c r="I4" s="125" t="s">
        <v>277</v>
      </c>
      <c r="J4" s="125" t="s">
        <v>278</v>
      </c>
      <c r="N4" s="3"/>
      <c r="O4" s="3"/>
      <c r="P4" s="3"/>
      <c r="Q4" s="3"/>
      <c r="R4" s="3"/>
      <c r="S4" s="3"/>
    </row>
    <row r="5" spans="2:19" ht="12" customHeight="1">
      <c r="B5" s="172"/>
      <c r="C5" s="173" t="s">
        <v>103</v>
      </c>
      <c r="D5" s="173" t="s">
        <v>103</v>
      </c>
      <c r="E5" s="173" t="s">
        <v>103</v>
      </c>
      <c r="F5" s="173" t="s">
        <v>103</v>
      </c>
      <c r="G5" s="174" t="s">
        <v>35</v>
      </c>
      <c r="H5" s="174" t="s">
        <v>103</v>
      </c>
      <c r="I5" s="174" t="s">
        <v>35</v>
      </c>
      <c r="J5" s="174" t="s">
        <v>103</v>
      </c>
      <c r="N5" s="3"/>
      <c r="O5" s="3"/>
      <c r="P5" s="3"/>
      <c r="Q5" s="3"/>
      <c r="R5" s="3"/>
      <c r="S5" s="3"/>
    </row>
    <row r="6" spans="2:19" ht="12" customHeight="1" thickBot="1">
      <c r="B6" s="175"/>
      <c r="C6" s="176"/>
      <c r="D6" s="177"/>
      <c r="E6" s="176"/>
      <c r="F6" s="177"/>
      <c r="G6" s="178"/>
      <c r="H6" s="178"/>
      <c r="I6" s="178"/>
      <c r="J6" s="178"/>
      <c r="N6" s="3"/>
      <c r="O6" s="3"/>
      <c r="P6" s="3"/>
      <c r="Q6" s="3"/>
      <c r="R6" s="3"/>
      <c r="S6" s="3"/>
    </row>
    <row r="7" spans="2:10" ht="13.5" customHeight="1">
      <c r="B7" s="132" t="s">
        <v>86</v>
      </c>
      <c r="C7" s="133">
        <v>-10542</v>
      </c>
      <c r="D7" s="133">
        <v>-10119</v>
      </c>
      <c r="E7" s="133">
        <v>-3793</v>
      </c>
      <c r="F7" s="133">
        <v>-3126</v>
      </c>
      <c r="G7" s="134">
        <f>_xlfn.IFERROR(C7/D7-1,"")</f>
        <v>0.041802549659057275</v>
      </c>
      <c r="H7" s="135">
        <f aca="true" t="shared" si="0" ref="H7:H23">C7-D7</f>
        <v>-423</v>
      </c>
      <c r="I7" s="134">
        <f>_xlfn.IFERROR(E7/F7-1,"")</f>
        <v>0.21337172104926427</v>
      </c>
      <c r="J7" s="135">
        <f aca="true" t="shared" si="1" ref="J7:J23">E7-F7</f>
        <v>-667</v>
      </c>
    </row>
    <row r="8" spans="2:10" ht="12.75" customHeight="1">
      <c r="B8" s="84" t="s">
        <v>185</v>
      </c>
      <c r="C8" s="87">
        <v>-10571</v>
      </c>
      <c r="D8" s="87">
        <v>-9669</v>
      </c>
      <c r="E8" s="87">
        <v>-3776.8</v>
      </c>
      <c r="F8" s="87">
        <v>-2924.1</v>
      </c>
      <c r="G8" s="96">
        <f aca="true" t="shared" si="2" ref="G8:G23">_xlfn.IFERROR(C8/D8-1,"")</f>
        <v>0.09328782707622296</v>
      </c>
      <c r="H8" s="93">
        <f t="shared" si="0"/>
        <v>-902</v>
      </c>
      <c r="I8" s="96">
        <f aca="true" t="shared" si="3" ref="I8:I23">_xlfn.IFERROR(E8/F8-1,"")</f>
        <v>0.2916110940118328</v>
      </c>
      <c r="J8" s="93">
        <f t="shared" si="1"/>
        <v>-852.7000000000003</v>
      </c>
    </row>
    <row r="9" spans="2:32" ht="12.75" customHeight="1" thickBot="1">
      <c r="B9" s="84" t="s">
        <v>186</v>
      </c>
      <c r="C9" s="87">
        <v>29</v>
      </c>
      <c r="D9" s="87">
        <v>-450</v>
      </c>
      <c r="E9" s="87">
        <v>-16.2</v>
      </c>
      <c r="F9" s="87">
        <v>-201.9</v>
      </c>
      <c r="G9" s="96">
        <f t="shared" si="2"/>
        <v>-1.0644444444444445</v>
      </c>
      <c r="H9" s="93">
        <f t="shared" si="0"/>
        <v>479</v>
      </c>
      <c r="I9" s="96">
        <f t="shared" si="3"/>
        <v>-0.9197622585438336</v>
      </c>
      <c r="J9" s="93">
        <f t="shared" si="1"/>
        <v>185.70000000000002</v>
      </c>
      <c r="N9" s="3"/>
      <c r="O9" s="3"/>
      <c r="P9" s="3"/>
      <c r="Q9" s="3"/>
      <c r="R9" s="3"/>
      <c r="S9" s="3"/>
      <c r="AF9" s="3"/>
    </row>
    <row r="10" spans="2:32" ht="13.5" customHeight="1">
      <c r="B10" s="140" t="s">
        <v>87</v>
      </c>
      <c r="C10" s="141">
        <v>-1177</v>
      </c>
      <c r="D10" s="141">
        <v>-1137</v>
      </c>
      <c r="E10" s="141">
        <v>-534</v>
      </c>
      <c r="F10" s="141">
        <v>-494</v>
      </c>
      <c r="G10" s="142">
        <f t="shared" si="2"/>
        <v>0.03518029903254183</v>
      </c>
      <c r="H10" s="143">
        <f t="shared" si="0"/>
        <v>-40</v>
      </c>
      <c r="I10" s="142">
        <f t="shared" si="3"/>
        <v>0.08097165991902844</v>
      </c>
      <c r="J10" s="143">
        <f t="shared" si="1"/>
        <v>-40</v>
      </c>
      <c r="AF10" s="3"/>
    </row>
    <row r="11" spans="2:32" ht="12.75" customHeight="1">
      <c r="B11" s="84" t="s">
        <v>187</v>
      </c>
      <c r="C11" s="87">
        <v>-411</v>
      </c>
      <c r="D11" s="87">
        <v>-387</v>
      </c>
      <c r="E11" s="87">
        <v>-119</v>
      </c>
      <c r="F11" s="87">
        <v>-105</v>
      </c>
      <c r="G11" s="96">
        <f t="shared" si="2"/>
        <v>0.0620155038759691</v>
      </c>
      <c r="H11" s="93">
        <f t="shared" si="0"/>
        <v>-24</v>
      </c>
      <c r="I11" s="96">
        <f t="shared" si="3"/>
        <v>0.1333333333333333</v>
      </c>
      <c r="J11" s="93">
        <f>E11-F11</f>
        <v>-14</v>
      </c>
      <c r="AF11" s="3"/>
    </row>
    <row r="12" spans="2:32" ht="12.75" customHeight="1">
      <c r="B12" s="84" t="s">
        <v>188</v>
      </c>
      <c r="C12" s="87">
        <v>-521</v>
      </c>
      <c r="D12" s="87">
        <v>-533</v>
      </c>
      <c r="E12" s="87">
        <v>-294</v>
      </c>
      <c r="F12" s="87">
        <v>-284</v>
      </c>
      <c r="G12" s="96">
        <f t="shared" si="2"/>
        <v>-0.022514071294559068</v>
      </c>
      <c r="H12" s="93">
        <f t="shared" si="0"/>
        <v>12</v>
      </c>
      <c r="I12" s="96">
        <f t="shared" si="3"/>
        <v>0.035211267605633756</v>
      </c>
      <c r="J12" s="93">
        <f t="shared" si="1"/>
        <v>-10</v>
      </c>
      <c r="N12" s="3"/>
      <c r="O12" s="3"/>
      <c r="P12" s="3"/>
      <c r="Q12" s="3"/>
      <c r="R12" s="3"/>
      <c r="S12" s="3"/>
      <c r="AE12" s="3"/>
      <c r="AF12" s="3"/>
    </row>
    <row r="13" spans="2:32" ht="12.75" customHeight="1" thickBot="1">
      <c r="B13" s="84" t="s">
        <v>189</v>
      </c>
      <c r="C13" s="87">
        <v>-245</v>
      </c>
      <c r="D13" s="87">
        <v>-217</v>
      </c>
      <c r="E13" s="87">
        <v>-121</v>
      </c>
      <c r="F13" s="87">
        <v>-105</v>
      </c>
      <c r="G13" s="96">
        <f t="shared" si="2"/>
        <v>0.12903225806451624</v>
      </c>
      <c r="H13" s="93">
        <f t="shared" si="0"/>
        <v>-28</v>
      </c>
      <c r="I13" s="96">
        <f t="shared" si="3"/>
        <v>0.15238095238095228</v>
      </c>
      <c r="J13" s="93">
        <f t="shared" si="1"/>
        <v>-16</v>
      </c>
      <c r="AE13" s="3"/>
      <c r="AF13" s="3"/>
    </row>
    <row r="14" spans="2:32" ht="13.5" customHeight="1">
      <c r="B14" s="140" t="s">
        <v>88</v>
      </c>
      <c r="C14" s="141">
        <v>-1312</v>
      </c>
      <c r="D14" s="141">
        <v>-1184</v>
      </c>
      <c r="E14" s="141">
        <v>-672</v>
      </c>
      <c r="F14" s="141">
        <v>-639</v>
      </c>
      <c r="G14" s="142">
        <f t="shared" si="2"/>
        <v>0.10810810810810811</v>
      </c>
      <c r="H14" s="143">
        <f t="shared" si="0"/>
        <v>-128</v>
      </c>
      <c r="I14" s="142">
        <f t="shared" si="3"/>
        <v>0.05164319248826299</v>
      </c>
      <c r="J14" s="143">
        <f t="shared" si="1"/>
        <v>-33</v>
      </c>
      <c r="AE14" s="3"/>
      <c r="AF14" s="3"/>
    </row>
    <row r="15" spans="2:32" ht="12.75" customHeight="1">
      <c r="B15" s="84" t="s">
        <v>190</v>
      </c>
      <c r="C15" s="87">
        <v>-981</v>
      </c>
      <c r="D15" s="87">
        <v>-862</v>
      </c>
      <c r="E15" s="87">
        <v>-543</v>
      </c>
      <c r="F15" s="87">
        <v>-443</v>
      </c>
      <c r="G15" s="96">
        <f t="shared" si="2"/>
        <v>0.13805104408352675</v>
      </c>
      <c r="H15" s="93">
        <f t="shared" si="0"/>
        <v>-119</v>
      </c>
      <c r="I15" s="96">
        <f t="shared" si="3"/>
        <v>0.2257336343115124</v>
      </c>
      <c r="J15" s="93">
        <f t="shared" si="1"/>
        <v>-100</v>
      </c>
      <c r="N15" s="3"/>
      <c r="O15" s="3"/>
      <c r="P15" s="3"/>
      <c r="Q15" s="3"/>
      <c r="R15" s="3"/>
      <c r="S15" s="3"/>
      <c r="AE15" s="3"/>
      <c r="AF15" s="3"/>
    </row>
    <row r="16" spans="2:32" ht="12.75" customHeight="1">
      <c r="B16" s="84" t="s">
        <v>191</v>
      </c>
      <c r="C16" s="87">
        <v>-219</v>
      </c>
      <c r="D16" s="87">
        <v>-191</v>
      </c>
      <c r="E16" s="87">
        <v>-122</v>
      </c>
      <c r="F16" s="87">
        <v>-99</v>
      </c>
      <c r="G16" s="96">
        <f t="shared" si="2"/>
        <v>0.1465968586387434</v>
      </c>
      <c r="H16" s="93">
        <f t="shared" si="0"/>
        <v>-28</v>
      </c>
      <c r="I16" s="96">
        <f t="shared" si="3"/>
        <v>0.23232323232323226</v>
      </c>
      <c r="J16" s="93">
        <f t="shared" si="1"/>
        <v>-23</v>
      </c>
      <c r="AE16" s="3"/>
      <c r="AF16" s="3"/>
    </row>
    <row r="17" spans="2:32" ht="12.75" customHeight="1">
      <c r="B17" s="84" t="s">
        <v>192</v>
      </c>
      <c r="C17" s="87">
        <v>27</v>
      </c>
      <c r="D17" s="87">
        <v>-22</v>
      </c>
      <c r="E17" s="87">
        <v>49</v>
      </c>
      <c r="F17" s="87">
        <v>-62</v>
      </c>
      <c r="G17" s="96">
        <f t="shared" si="2"/>
        <v>-2.2272727272727275</v>
      </c>
      <c r="H17" s="93">
        <f t="shared" si="0"/>
        <v>49</v>
      </c>
      <c r="I17" s="96">
        <f t="shared" si="3"/>
        <v>-1.7903225806451613</v>
      </c>
      <c r="J17" s="93">
        <f t="shared" si="1"/>
        <v>111</v>
      </c>
      <c r="N17" s="3"/>
      <c r="O17" s="3"/>
      <c r="P17" s="3"/>
      <c r="Q17" s="3"/>
      <c r="R17" s="3"/>
      <c r="S17" s="3"/>
      <c r="AE17" s="3"/>
      <c r="AF17" s="3"/>
    </row>
    <row r="18" spans="2:32" ht="12.75" customHeight="1" thickBot="1">
      <c r="B18" s="84" t="s">
        <v>193</v>
      </c>
      <c r="C18" s="87">
        <v>-139</v>
      </c>
      <c r="D18" s="87">
        <v>-109</v>
      </c>
      <c r="E18" s="87">
        <v>-56</v>
      </c>
      <c r="F18" s="87">
        <v>-35</v>
      </c>
      <c r="G18" s="96">
        <f t="shared" si="2"/>
        <v>0.27522935779816504</v>
      </c>
      <c r="H18" s="93">
        <f t="shared" si="0"/>
        <v>-30</v>
      </c>
      <c r="I18" s="96">
        <f t="shared" si="3"/>
        <v>0.6000000000000001</v>
      </c>
      <c r="J18" s="93">
        <f t="shared" si="1"/>
        <v>-21</v>
      </c>
      <c r="N18" s="3"/>
      <c r="O18" s="3"/>
      <c r="P18" s="3"/>
      <c r="Q18" s="3"/>
      <c r="R18" s="3"/>
      <c r="S18" s="3"/>
      <c r="AE18" s="3"/>
      <c r="AF18" s="3"/>
    </row>
    <row r="19" spans="2:32" ht="13.5" customHeight="1">
      <c r="B19" s="140" t="s">
        <v>90</v>
      </c>
      <c r="C19" s="141">
        <v>-772</v>
      </c>
      <c r="D19" s="141">
        <v>-549</v>
      </c>
      <c r="E19" s="141">
        <v>-410.40900000000005</v>
      </c>
      <c r="F19" s="141">
        <v>-313.33799999999997</v>
      </c>
      <c r="G19" s="142">
        <f t="shared" si="2"/>
        <v>0.4061930783242258</v>
      </c>
      <c r="H19" s="143">
        <f t="shared" si="0"/>
        <v>-223</v>
      </c>
      <c r="I19" s="142">
        <f t="shared" si="3"/>
        <v>0.3097964498401091</v>
      </c>
      <c r="J19" s="143">
        <f t="shared" si="1"/>
        <v>-97.07100000000008</v>
      </c>
      <c r="AE19" s="3"/>
      <c r="AF19" s="3"/>
    </row>
    <row r="20" spans="2:32" ht="12.75" customHeight="1">
      <c r="B20" s="84" t="s">
        <v>194</v>
      </c>
      <c r="C20" s="87">
        <v>-66</v>
      </c>
      <c r="D20" s="87">
        <v>-76</v>
      </c>
      <c r="E20" s="87">
        <v>-42.698</v>
      </c>
      <c r="F20" s="87">
        <v>-47.672</v>
      </c>
      <c r="G20" s="96">
        <f t="shared" si="2"/>
        <v>-0.13157894736842102</v>
      </c>
      <c r="H20" s="93">
        <f t="shared" si="0"/>
        <v>10</v>
      </c>
      <c r="I20" s="96">
        <f t="shared" si="3"/>
        <v>-0.10433797617049834</v>
      </c>
      <c r="J20" s="93">
        <f t="shared" si="1"/>
        <v>4.973999999999997</v>
      </c>
      <c r="N20" s="3"/>
      <c r="O20" s="3"/>
      <c r="P20" s="3"/>
      <c r="Q20" s="3"/>
      <c r="R20" s="3"/>
      <c r="S20" s="3"/>
      <c r="AE20" s="3"/>
      <c r="AF20" s="3"/>
    </row>
    <row r="21" spans="2:32" ht="12.75" customHeight="1">
      <c r="B21" s="84" t="s">
        <v>195</v>
      </c>
      <c r="C21" s="87">
        <v>-77</v>
      </c>
      <c r="D21" s="87">
        <v>-91</v>
      </c>
      <c r="E21" s="87">
        <v>-39.409</v>
      </c>
      <c r="F21" s="87">
        <v>-41.338</v>
      </c>
      <c r="G21" s="96">
        <f t="shared" si="2"/>
        <v>-0.15384615384615385</v>
      </c>
      <c r="H21" s="93">
        <f t="shared" si="0"/>
        <v>14</v>
      </c>
      <c r="I21" s="96">
        <f t="shared" si="3"/>
        <v>-0.046664086312835695</v>
      </c>
      <c r="J21" s="93">
        <f t="shared" si="1"/>
        <v>1.929000000000002</v>
      </c>
      <c r="N21" s="3"/>
      <c r="O21" s="3"/>
      <c r="P21" s="3"/>
      <c r="Q21" s="3"/>
      <c r="R21" s="3"/>
      <c r="S21" s="3"/>
      <c r="AE21" s="3"/>
      <c r="AF21" s="3"/>
    </row>
    <row r="22" spans="2:32" ht="12.75" customHeight="1">
      <c r="B22" s="84" t="s">
        <v>196</v>
      </c>
      <c r="C22" s="87">
        <v>-55</v>
      </c>
      <c r="D22" s="87">
        <v>-41</v>
      </c>
      <c r="E22" s="87">
        <v>-26.239</v>
      </c>
      <c r="F22" s="87">
        <v>-20.793</v>
      </c>
      <c r="G22" s="96">
        <f t="shared" si="2"/>
        <v>0.3414634146341464</v>
      </c>
      <c r="H22" s="93">
        <f t="shared" si="0"/>
        <v>-14</v>
      </c>
      <c r="I22" s="96">
        <f t="shared" si="3"/>
        <v>0.2619150675708173</v>
      </c>
      <c r="J22" s="93">
        <f t="shared" si="1"/>
        <v>-5.4460000000000015</v>
      </c>
      <c r="AE22" s="3"/>
      <c r="AF22" s="3"/>
    </row>
    <row r="23" spans="2:32" ht="12.75" customHeight="1" thickBot="1">
      <c r="B23" s="84" t="s">
        <v>197</v>
      </c>
      <c r="C23" s="87">
        <v>-574</v>
      </c>
      <c r="D23" s="87">
        <v>-341</v>
      </c>
      <c r="E23" s="87">
        <v>-302.06300000000005</v>
      </c>
      <c r="F23" s="87">
        <v>-203.535</v>
      </c>
      <c r="G23" s="96">
        <f t="shared" si="2"/>
        <v>0.6832844574780059</v>
      </c>
      <c r="H23" s="93">
        <f t="shared" si="0"/>
        <v>-233</v>
      </c>
      <c r="I23" s="96">
        <f t="shared" si="3"/>
        <v>0.4840838185078735</v>
      </c>
      <c r="J23" s="93">
        <f t="shared" si="1"/>
        <v>-98.52800000000005</v>
      </c>
      <c r="T23" s="3"/>
      <c r="U23" s="3"/>
      <c r="V23" s="3"/>
      <c r="W23" s="3"/>
      <c r="X23" s="3"/>
      <c r="Y23" s="3"/>
      <c r="Z23" s="3"/>
      <c r="AA23" s="3"/>
      <c r="AB23" s="3"/>
      <c r="AD23" s="3"/>
      <c r="AE23" s="3"/>
      <c r="AF23" s="3"/>
    </row>
    <row r="24" spans="2:10" ht="13.5" customHeight="1">
      <c r="B24" s="203" t="s">
        <v>94</v>
      </c>
      <c r="C24" s="204">
        <v>-23</v>
      </c>
      <c r="D24" s="204">
        <v>-758</v>
      </c>
      <c r="E24" s="204">
        <v>-24.89800000000001</v>
      </c>
      <c r="F24" s="204">
        <v>-761.402</v>
      </c>
      <c r="G24" s="142">
        <v>-0.9696569920844327</v>
      </c>
      <c r="H24" s="143">
        <v>735</v>
      </c>
      <c r="I24" s="142">
        <v>-0.9672997969535146</v>
      </c>
      <c r="J24" s="143">
        <v>736.504</v>
      </c>
    </row>
    <row r="25" spans="2:10" ht="12.75" customHeight="1">
      <c r="B25" s="205" t="s">
        <v>198</v>
      </c>
      <c r="C25" s="206">
        <v>-98</v>
      </c>
      <c r="D25" s="206">
        <v>-82</v>
      </c>
      <c r="E25" s="206">
        <v>-80.89800000000001</v>
      </c>
      <c r="F25" s="206">
        <v>-36.402</v>
      </c>
      <c r="G25" s="96">
        <v>0.19512195121951215</v>
      </c>
      <c r="H25" s="93">
        <v>-16</v>
      </c>
      <c r="I25" s="96">
        <v>1.2223504203065767</v>
      </c>
      <c r="J25" s="93">
        <v>-44.49600000000001</v>
      </c>
    </row>
    <row r="26" spans="2:10" ht="12.75" customHeight="1">
      <c r="B26" s="205" t="s">
        <v>293</v>
      </c>
      <c r="C26" s="206">
        <v>76</v>
      </c>
      <c r="D26" s="206">
        <v>-672</v>
      </c>
      <c r="E26" s="206">
        <v>57</v>
      </c>
      <c r="F26" s="206">
        <v>-721</v>
      </c>
      <c r="G26" s="96"/>
      <c r="H26" s="93"/>
      <c r="I26" s="96"/>
      <c r="J26" s="93"/>
    </row>
    <row r="27" spans="2:10" ht="13.5" customHeight="1" thickBot="1">
      <c r="B27" s="205" t="s">
        <v>199</v>
      </c>
      <c r="C27" s="206">
        <v>-1</v>
      </c>
      <c r="D27" s="206">
        <v>-4</v>
      </c>
      <c r="E27" s="206">
        <v>-1</v>
      </c>
      <c r="F27" s="206">
        <v>-4</v>
      </c>
      <c r="G27" s="96">
        <v>-0.75</v>
      </c>
      <c r="H27" s="93">
        <v>3</v>
      </c>
      <c r="I27" s="96">
        <v>-0.75</v>
      </c>
      <c r="J27" s="93">
        <v>3</v>
      </c>
    </row>
    <row r="28" spans="2:10" ht="15.75" customHeight="1">
      <c r="B28" s="207" t="s">
        <v>200</v>
      </c>
      <c r="C28" s="204">
        <v>-13826</v>
      </c>
      <c r="D28" s="204">
        <v>-13747</v>
      </c>
      <c r="E28" s="204">
        <v>-5434.307</v>
      </c>
      <c r="F28" s="204">
        <v>-5333.74</v>
      </c>
      <c r="G28" s="142">
        <v>0.0057467083727358315</v>
      </c>
      <c r="H28" s="143">
        <v>-79</v>
      </c>
      <c r="I28" s="142">
        <v>0.018854874815795286</v>
      </c>
      <c r="J28" s="143">
        <v>-100.56700000000001</v>
      </c>
    </row>
    <row r="29" spans="5:6" ht="15.75" customHeight="1">
      <c r="E29" s="1"/>
      <c r="F29" s="1"/>
    </row>
    <row r="30" spans="5:6" ht="15.75" customHeight="1">
      <c r="E30" s="1"/>
      <c r="F30" s="1"/>
    </row>
    <row r="31" spans="5:6" ht="15.75" customHeight="1">
      <c r="E31" s="1"/>
      <c r="F31" s="1"/>
    </row>
    <row r="32" spans="5:6" ht="15.75" customHeight="1">
      <c r="E32" s="1"/>
      <c r="F32" s="1"/>
    </row>
    <row r="33" spans="5:6" ht="15.75" customHeight="1">
      <c r="E33" s="1"/>
      <c r="F33" s="1"/>
    </row>
    <row r="34" spans="5:6" ht="15.75" customHeight="1">
      <c r="E34" s="1"/>
      <c r="F34" s="1"/>
    </row>
    <row r="35" spans="5:6" ht="15.75" customHeight="1">
      <c r="E35" s="1"/>
      <c r="F35" s="1"/>
    </row>
    <row r="36" spans="5:6" ht="15.75" customHeight="1">
      <c r="E36" s="1"/>
      <c r="F36" s="1"/>
    </row>
    <row r="37" spans="5:6" ht="15.75" customHeight="1">
      <c r="E37" s="1"/>
      <c r="F37" s="1"/>
    </row>
    <row r="38" spans="5:6" ht="15.75" customHeight="1">
      <c r="E38" s="1"/>
      <c r="F38" s="1"/>
    </row>
    <row r="39" spans="5:6" ht="15.75" customHeight="1">
      <c r="E39" s="1"/>
      <c r="F39" s="1"/>
    </row>
    <row r="40" spans="5:6" ht="15.75" customHeight="1">
      <c r="E40" s="1"/>
      <c r="F40" s="1"/>
    </row>
    <row r="41" spans="5:6" ht="15.75" customHeight="1">
      <c r="E41" s="1"/>
      <c r="F41" s="1"/>
    </row>
    <row r="42" spans="5:6" ht="15.75" customHeight="1">
      <c r="E42" s="1"/>
      <c r="F42" s="1"/>
    </row>
    <row r="43" spans="5:6" ht="15.75" customHeight="1">
      <c r="E43" s="1"/>
      <c r="F43" s="1"/>
    </row>
    <row r="44" spans="5:6" ht="15.75" customHeight="1">
      <c r="E44" s="1"/>
      <c r="F44" s="1"/>
    </row>
    <row r="45" spans="5:6" ht="12.75" customHeight="1">
      <c r="E45" s="1"/>
      <c r="F45" s="1"/>
    </row>
    <row r="46" spans="5:6" ht="12.75" customHeight="1">
      <c r="E46" s="1"/>
      <c r="F46" s="1"/>
    </row>
    <row r="47" spans="5:6" ht="12.75" customHeight="1">
      <c r="E47" s="1"/>
      <c r="F47" s="1"/>
    </row>
    <row r="48" spans="5:6" ht="12.75" customHeight="1">
      <c r="E48" s="1"/>
      <c r="F48" s="1"/>
    </row>
    <row r="49" spans="5:6" ht="12.75" customHeight="1">
      <c r="E49" s="1"/>
      <c r="F49" s="1"/>
    </row>
    <row r="50" spans="5:6" ht="12.75" customHeight="1">
      <c r="E50" s="1"/>
      <c r="F50" s="1"/>
    </row>
    <row r="51" spans="2:32" s="2" customFormat="1"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2" customFormat="1"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2" customFormat="1"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2" customFormat="1" ht="12.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2" customFormat="1"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2" customFormat="1" ht="12.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2" customFormat="1"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ustomHeight="1">
      <c r="E76" s="1"/>
      <c r="F76" s="1"/>
    </row>
    <row r="77" spans="5:6" ht="12.75" customHeight="1">
      <c r="E77" s="1"/>
      <c r="F77" s="1"/>
    </row>
    <row r="78" spans="5:6" ht="12.75">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7" min="1" max="29" man="1"/>
  </colBreaks>
  <ignoredErrors>
    <ignoredError sqref="H7:H24" formula="1"/>
  </ignoredErrors>
</worksheet>
</file>

<file path=xl/worksheets/sheet8.xml><?xml version="1.0" encoding="utf-8"?>
<worksheet xmlns="http://schemas.openxmlformats.org/spreadsheetml/2006/main" xmlns:r="http://schemas.openxmlformats.org/officeDocument/2006/relationships">
  <dimension ref="B2:AI55"/>
  <sheetViews>
    <sheetView showGridLines="0" zoomScale="90" zoomScaleNormal="90"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28515625" style="1" customWidth="1"/>
    <col min="2" max="2" width="89.00390625" style="1" customWidth="1"/>
    <col min="3" max="34" width="17.7109375" style="1" customWidth="1"/>
    <col min="35" max="16384" width="9.140625" style="1" customWidth="1"/>
  </cols>
  <sheetData>
    <row r="2" spans="2:34" ht="15.75" customHeight="1">
      <c r="B2" s="80"/>
      <c r="C2" s="80"/>
      <c r="D2" s="80"/>
      <c r="E2" s="80"/>
      <c r="F2" s="80"/>
      <c r="G2" s="80"/>
      <c r="H2" s="80"/>
      <c r="I2" s="80"/>
      <c r="J2" s="81"/>
      <c r="K2" s="81"/>
      <c r="L2" s="81"/>
      <c r="M2" s="81"/>
      <c r="N2" s="81"/>
      <c r="O2" s="81"/>
      <c r="P2" s="81"/>
      <c r="Q2" s="81"/>
      <c r="R2" s="81"/>
      <c r="S2" s="81"/>
      <c r="T2" s="81"/>
      <c r="U2" s="81"/>
      <c r="V2" s="81"/>
      <c r="W2" s="81"/>
      <c r="X2" s="81"/>
      <c r="Y2" s="81"/>
      <c r="Z2" s="81"/>
      <c r="AA2" s="81"/>
      <c r="AB2" s="81"/>
      <c r="AC2" s="81"/>
      <c r="AD2" s="81"/>
      <c r="AE2" s="81"/>
      <c r="AF2" s="81"/>
      <c r="AG2" s="81"/>
      <c r="AH2" s="81"/>
    </row>
    <row r="3" ht="12.75">
      <c r="B3" s="2"/>
    </row>
    <row r="4" spans="2:34" ht="75.75" customHeight="1">
      <c r="B4" s="123" t="s">
        <v>249</v>
      </c>
      <c r="C4" s="124" t="s">
        <v>273</v>
      </c>
      <c r="D4" s="126" t="s">
        <v>268</v>
      </c>
      <c r="E4" s="126" t="s">
        <v>78</v>
      </c>
      <c r="F4" s="126" t="s">
        <v>77</v>
      </c>
      <c r="G4" s="126" t="s">
        <v>76</v>
      </c>
      <c r="H4" s="124" t="s">
        <v>74</v>
      </c>
      <c r="I4" s="126" t="s">
        <v>73</v>
      </c>
      <c r="J4" s="126" t="s">
        <v>72</v>
      </c>
      <c r="K4" s="126" t="s">
        <v>71</v>
      </c>
      <c r="L4" s="126" t="s">
        <v>70</v>
      </c>
      <c r="M4" s="126" t="s">
        <v>68</v>
      </c>
      <c r="N4" s="126" t="s">
        <v>69</v>
      </c>
      <c r="O4" s="126" t="s">
        <v>61</v>
      </c>
      <c r="P4" s="126" t="s">
        <v>62</v>
      </c>
      <c r="Q4" s="126" t="s">
        <v>63</v>
      </c>
      <c r="R4" s="126" t="s">
        <v>60</v>
      </c>
      <c r="S4" s="126" t="s">
        <v>58</v>
      </c>
      <c r="T4" s="126" t="s">
        <v>57</v>
      </c>
      <c r="U4" s="126" t="s">
        <v>56</v>
      </c>
      <c r="V4" s="126" t="s">
        <v>55</v>
      </c>
      <c r="W4" s="126" t="s">
        <v>53</v>
      </c>
      <c r="X4" s="126" t="s">
        <v>54</v>
      </c>
      <c r="Y4" s="126" t="s">
        <v>47</v>
      </c>
      <c r="Z4" s="126" t="s">
        <v>44</v>
      </c>
      <c r="AA4" s="126" t="s">
        <v>48</v>
      </c>
      <c r="AB4" s="126" t="s">
        <v>49</v>
      </c>
      <c r="AC4" s="126" t="s">
        <v>43</v>
      </c>
      <c r="AD4" s="126" t="s">
        <v>50</v>
      </c>
      <c r="AE4" s="126" t="s">
        <v>45</v>
      </c>
      <c r="AF4" s="126" t="s">
        <v>51</v>
      </c>
      <c r="AG4" s="126" t="s">
        <v>52</v>
      </c>
      <c r="AH4" s="126" t="s">
        <v>42</v>
      </c>
    </row>
    <row r="5" spans="2:34" ht="12" customHeight="1">
      <c r="B5" s="172"/>
      <c r="C5" s="173" t="s">
        <v>284</v>
      </c>
      <c r="D5" s="179" t="s">
        <v>211</v>
      </c>
      <c r="E5" s="179" t="s">
        <v>211</v>
      </c>
      <c r="F5" s="179" t="s">
        <v>211</v>
      </c>
      <c r="G5" s="179" t="s">
        <v>211</v>
      </c>
      <c r="H5" s="173" t="s">
        <v>211</v>
      </c>
      <c r="I5" s="179" t="s">
        <v>211</v>
      </c>
      <c r="J5" s="179" t="s">
        <v>211</v>
      </c>
      <c r="K5" s="179" t="s">
        <v>211</v>
      </c>
      <c r="L5" s="179" t="s">
        <v>211</v>
      </c>
      <c r="M5" s="179" t="s">
        <v>211</v>
      </c>
      <c r="N5" s="179" t="s">
        <v>211</v>
      </c>
      <c r="O5" s="179" t="s">
        <v>211</v>
      </c>
      <c r="P5" s="179" t="s">
        <v>211</v>
      </c>
      <c r="Q5" s="179" t="s">
        <v>211</v>
      </c>
      <c r="R5" s="179" t="s">
        <v>211</v>
      </c>
      <c r="S5" s="179" t="s">
        <v>211</v>
      </c>
      <c r="T5" s="179" t="s">
        <v>211</v>
      </c>
      <c r="U5" s="179" t="s">
        <v>211</v>
      </c>
      <c r="V5" s="179" t="s">
        <v>211</v>
      </c>
      <c r="W5" s="179" t="s">
        <v>211</v>
      </c>
      <c r="X5" s="179" t="s">
        <v>211</v>
      </c>
      <c r="Y5" s="179" t="s">
        <v>211</v>
      </c>
      <c r="Z5" s="179" t="s">
        <v>211</v>
      </c>
      <c r="AA5" s="179" t="s">
        <v>211</v>
      </c>
      <c r="AB5" s="179" t="s">
        <v>211</v>
      </c>
      <c r="AC5" s="179" t="s">
        <v>211</v>
      </c>
      <c r="AD5" s="179" t="s">
        <v>211</v>
      </c>
      <c r="AE5" s="179" t="s">
        <v>211</v>
      </c>
      <c r="AF5" s="179" t="s">
        <v>211</v>
      </c>
      <c r="AG5" s="179" t="s">
        <v>211</v>
      </c>
      <c r="AH5" s="179" t="s">
        <v>211</v>
      </c>
    </row>
    <row r="6" spans="2:34" ht="12" customHeight="1" thickBot="1">
      <c r="B6" s="175"/>
      <c r="C6" s="176"/>
      <c r="D6" s="180"/>
      <c r="E6" s="180"/>
      <c r="F6" s="180"/>
      <c r="G6" s="180"/>
      <c r="H6" s="177"/>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row>
    <row r="7" spans="2:28" ht="13.5" customHeight="1">
      <c r="B7" s="132" t="s">
        <v>214</v>
      </c>
      <c r="C7" s="133"/>
      <c r="D7" s="135"/>
      <c r="E7" s="135"/>
      <c r="F7" s="135"/>
      <c r="G7" s="135"/>
      <c r="H7" s="133"/>
      <c r="I7" s="135"/>
      <c r="J7" s="3"/>
      <c r="K7" s="3"/>
      <c r="L7" s="3"/>
      <c r="M7" s="3"/>
      <c r="N7" s="3"/>
      <c r="O7" s="3"/>
      <c r="AB7" s="3"/>
    </row>
    <row r="8" spans="2:34" ht="12.75" customHeight="1">
      <c r="B8" s="84" t="s">
        <v>215</v>
      </c>
      <c r="C8" s="109">
        <v>469.3</v>
      </c>
      <c r="D8" s="110">
        <v>474.3</v>
      </c>
      <c r="E8" s="110">
        <v>1917.9</v>
      </c>
      <c r="F8" s="110">
        <v>472.8</v>
      </c>
      <c r="G8" s="110">
        <v>449.6</v>
      </c>
      <c r="H8" s="109">
        <v>486.6</v>
      </c>
      <c r="I8" s="110">
        <v>508.9</v>
      </c>
      <c r="J8" s="110">
        <v>2026.8999999999999</v>
      </c>
      <c r="K8" s="110">
        <v>503.8</v>
      </c>
      <c r="L8" s="110">
        <v>515.2</v>
      </c>
      <c r="M8" s="110">
        <v>506.79999999999995</v>
      </c>
      <c r="N8" s="110">
        <v>501</v>
      </c>
      <c r="O8" s="110">
        <v>1876</v>
      </c>
      <c r="P8" s="110">
        <v>440.4</v>
      </c>
      <c r="Q8" s="110">
        <v>475.2</v>
      </c>
      <c r="R8" s="110">
        <v>481.9</v>
      </c>
      <c r="S8" s="110">
        <v>478.5</v>
      </c>
      <c r="T8" s="110">
        <v>1890.5</v>
      </c>
      <c r="U8" s="110">
        <v>483.1</v>
      </c>
      <c r="V8" s="110">
        <v>481.19</v>
      </c>
      <c r="W8" s="110">
        <v>483.5</v>
      </c>
      <c r="X8" s="110">
        <v>442.7</v>
      </c>
      <c r="Y8" s="110">
        <v>1607.5000000000002</v>
      </c>
      <c r="Z8" s="110">
        <v>403.2</v>
      </c>
      <c r="AA8" s="110">
        <v>396.5</v>
      </c>
      <c r="AB8" s="110">
        <v>400.6</v>
      </c>
      <c r="AC8" s="110">
        <v>407.2</v>
      </c>
      <c r="AD8" s="110">
        <v>1616.4</v>
      </c>
      <c r="AE8" s="110">
        <v>409.1</v>
      </c>
      <c r="AF8" s="110">
        <v>400.3</v>
      </c>
      <c r="AG8" s="110">
        <v>400.9</v>
      </c>
      <c r="AH8" s="110">
        <v>406.1</v>
      </c>
    </row>
    <row r="9" spans="2:34" ht="12.75" customHeight="1">
      <c r="B9" s="84" t="s">
        <v>216</v>
      </c>
      <c r="C9" s="109">
        <v>327.3</v>
      </c>
      <c r="D9" s="110">
        <v>328.3</v>
      </c>
      <c r="E9" s="110">
        <v>1400.6</v>
      </c>
      <c r="F9" s="110">
        <v>346.6</v>
      </c>
      <c r="G9" s="110">
        <v>346</v>
      </c>
      <c r="H9" s="109">
        <v>348.7</v>
      </c>
      <c r="I9" s="110">
        <v>359.3</v>
      </c>
      <c r="J9" s="110">
        <v>1454</v>
      </c>
      <c r="K9" s="110">
        <v>365.7</v>
      </c>
      <c r="L9" s="110">
        <v>358.9</v>
      </c>
      <c r="M9" s="110">
        <v>362.2</v>
      </c>
      <c r="N9" s="110">
        <v>367.2</v>
      </c>
      <c r="O9" s="110">
        <v>1457.4</v>
      </c>
      <c r="P9" s="110">
        <v>367.6</v>
      </c>
      <c r="Q9" s="110">
        <v>361.4</v>
      </c>
      <c r="R9" s="110">
        <v>361.6</v>
      </c>
      <c r="S9" s="110">
        <v>366.8</v>
      </c>
      <c r="T9" s="110">
        <v>1550.5</v>
      </c>
      <c r="U9" s="110">
        <v>383.8</v>
      </c>
      <c r="V9" s="110">
        <v>386.8</v>
      </c>
      <c r="W9" s="110">
        <v>387.2</v>
      </c>
      <c r="X9" s="110">
        <v>392.7</v>
      </c>
      <c r="Y9" s="110">
        <v>1607.5000000000002</v>
      </c>
      <c r="Z9" s="110">
        <v>403.2</v>
      </c>
      <c r="AA9" s="110">
        <v>396.5</v>
      </c>
      <c r="AB9" s="110">
        <v>400.6</v>
      </c>
      <c r="AC9" s="110">
        <v>407.2</v>
      </c>
      <c r="AD9" s="110">
        <v>1616.4</v>
      </c>
      <c r="AE9" s="110">
        <v>409.1</v>
      </c>
      <c r="AF9" s="110">
        <v>400.3</v>
      </c>
      <c r="AG9" s="110">
        <v>400.9</v>
      </c>
      <c r="AH9" s="110">
        <v>406.1</v>
      </c>
    </row>
    <row r="10" spans="2:34" ht="12.75" customHeight="1">
      <c r="B10" s="84" t="s">
        <v>217</v>
      </c>
      <c r="C10" s="109">
        <v>142</v>
      </c>
      <c r="D10" s="110">
        <v>146</v>
      </c>
      <c r="E10" s="110">
        <v>517.4</v>
      </c>
      <c r="F10" s="110">
        <v>126.2</v>
      </c>
      <c r="G10" s="110">
        <v>103.6</v>
      </c>
      <c r="H10" s="109">
        <v>137.9</v>
      </c>
      <c r="I10" s="110">
        <v>149.6</v>
      </c>
      <c r="J10" s="110">
        <v>572.8</v>
      </c>
      <c r="K10" s="110">
        <v>138.1</v>
      </c>
      <c r="L10" s="110">
        <v>156.3</v>
      </c>
      <c r="M10" s="110">
        <v>144.6</v>
      </c>
      <c r="N10" s="110">
        <v>133.8</v>
      </c>
      <c r="O10" s="110">
        <v>418.6</v>
      </c>
      <c r="P10" s="110">
        <v>72.8</v>
      </c>
      <c r="Q10" s="110">
        <v>113.8</v>
      </c>
      <c r="R10" s="110">
        <v>120.30000000000001</v>
      </c>
      <c r="S10" s="110">
        <v>111.69999999999999</v>
      </c>
      <c r="T10" s="110">
        <v>340</v>
      </c>
      <c r="U10" s="110">
        <v>99.30000000000001</v>
      </c>
      <c r="V10" s="110">
        <v>94.4</v>
      </c>
      <c r="W10" s="110">
        <v>96.3</v>
      </c>
      <c r="X10" s="110">
        <v>50</v>
      </c>
      <c r="Y10" s="110">
        <v>0</v>
      </c>
      <c r="Z10" s="110">
        <v>0</v>
      </c>
      <c r="AA10" s="110">
        <v>0</v>
      </c>
      <c r="AB10" s="110">
        <v>0</v>
      </c>
      <c r="AC10" s="110">
        <v>0</v>
      </c>
      <c r="AD10" s="110">
        <v>0</v>
      </c>
      <c r="AE10" s="110">
        <v>0</v>
      </c>
      <c r="AF10" s="110">
        <v>0</v>
      </c>
      <c r="AG10" s="110">
        <v>0</v>
      </c>
      <c r="AH10" s="110">
        <v>0</v>
      </c>
    </row>
    <row r="11" spans="2:34" ht="12.75" customHeight="1">
      <c r="B11" s="84" t="s">
        <v>218</v>
      </c>
      <c r="C11" s="109">
        <v>567</v>
      </c>
      <c r="D11" s="110">
        <v>711.9</v>
      </c>
      <c r="E11" s="110">
        <v>2539.6</v>
      </c>
      <c r="F11" s="110">
        <v>691.7</v>
      </c>
      <c r="G11" s="110">
        <v>581.9</v>
      </c>
      <c r="H11" s="109">
        <v>596.1</v>
      </c>
      <c r="I11" s="110">
        <v>670</v>
      </c>
      <c r="J11" s="110">
        <v>2564.4</v>
      </c>
      <c r="K11" s="110">
        <v>664.5</v>
      </c>
      <c r="L11" s="110">
        <v>612.5</v>
      </c>
      <c r="M11" s="110">
        <v>602.1</v>
      </c>
      <c r="N11" s="110">
        <v>685.2</v>
      </c>
      <c r="O11" s="110">
        <v>2627.2</v>
      </c>
      <c r="P11" s="110">
        <v>691.5</v>
      </c>
      <c r="Q11" s="110">
        <v>581.6</v>
      </c>
      <c r="R11" s="110">
        <v>650.4</v>
      </c>
      <c r="S11" s="110">
        <v>703.7</v>
      </c>
      <c r="T11" s="110">
        <v>2691.8</v>
      </c>
      <c r="U11" s="110">
        <v>736.8</v>
      </c>
      <c r="V11" s="110">
        <v>618.6</v>
      </c>
      <c r="W11" s="110">
        <v>603.9</v>
      </c>
      <c r="X11" s="110">
        <v>732.5</v>
      </c>
      <c r="Y11" s="110">
        <v>2709.7</v>
      </c>
      <c r="Z11" s="110">
        <v>706.2</v>
      </c>
      <c r="AA11" s="110">
        <v>647.9</v>
      </c>
      <c r="AB11" s="110">
        <v>625.1</v>
      </c>
      <c r="AC11" s="110">
        <v>730.5</v>
      </c>
      <c r="AD11" s="110">
        <v>2713.1</v>
      </c>
      <c r="AE11" s="110">
        <v>725.4</v>
      </c>
      <c r="AF11" s="110">
        <v>668.7</v>
      </c>
      <c r="AG11" s="110">
        <v>594.6</v>
      </c>
      <c r="AH11" s="110">
        <v>724.4</v>
      </c>
    </row>
    <row r="12" spans="2:34" ht="12.75" customHeight="1">
      <c r="B12" s="84" t="s">
        <v>216</v>
      </c>
      <c r="C12" s="109">
        <v>532.8</v>
      </c>
      <c r="D12" s="110">
        <v>680.3</v>
      </c>
      <c r="E12" s="110">
        <v>2480.3</v>
      </c>
      <c r="F12" s="110">
        <v>669.8</v>
      </c>
      <c r="G12" s="110">
        <v>569.6</v>
      </c>
      <c r="H12" s="109">
        <v>583.5</v>
      </c>
      <c r="I12" s="110">
        <v>657.3</v>
      </c>
      <c r="J12" s="110">
        <v>2512.7999999999997</v>
      </c>
      <c r="K12" s="110">
        <v>651.5</v>
      </c>
      <c r="L12" s="110">
        <v>600.8</v>
      </c>
      <c r="M12" s="110">
        <v>588.7</v>
      </c>
      <c r="N12" s="110">
        <v>671.8</v>
      </c>
      <c r="O12" s="110">
        <v>2569.2</v>
      </c>
      <c r="P12" s="110">
        <v>677.2</v>
      </c>
      <c r="Q12" s="110">
        <v>566.9</v>
      </c>
      <c r="R12" s="110">
        <v>635.9</v>
      </c>
      <c r="S12" s="110">
        <v>689.5</v>
      </c>
      <c r="T12" s="110">
        <v>2666.9</v>
      </c>
      <c r="U12" s="110">
        <v>721.8</v>
      </c>
      <c r="V12" s="110">
        <v>608.7</v>
      </c>
      <c r="W12" s="110">
        <v>603.9</v>
      </c>
      <c r="X12" s="110">
        <v>732.5</v>
      </c>
      <c r="Y12" s="110">
        <v>2709.7</v>
      </c>
      <c r="Z12" s="110">
        <v>706.2</v>
      </c>
      <c r="AA12" s="110">
        <v>647.9</v>
      </c>
      <c r="AB12" s="110">
        <v>625.1</v>
      </c>
      <c r="AC12" s="110">
        <v>730.5</v>
      </c>
      <c r="AD12" s="110">
        <v>2713.1</v>
      </c>
      <c r="AE12" s="110">
        <v>725.4</v>
      </c>
      <c r="AF12" s="110">
        <v>668.7</v>
      </c>
      <c r="AG12" s="110">
        <v>594.6</v>
      </c>
      <c r="AH12" s="110">
        <v>724.4</v>
      </c>
    </row>
    <row r="13" spans="2:34" ht="12.75" customHeight="1">
      <c r="B13" s="84" t="s">
        <v>79</v>
      </c>
      <c r="C13" s="109">
        <v>34.2</v>
      </c>
      <c r="D13" s="110">
        <v>31.6</v>
      </c>
      <c r="E13" s="110">
        <v>59.4</v>
      </c>
      <c r="F13" s="110">
        <v>21.9</v>
      </c>
      <c r="G13" s="110">
        <v>12.3</v>
      </c>
      <c r="H13" s="109">
        <v>12.5</v>
      </c>
      <c r="I13" s="110">
        <v>12.6</v>
      </c>
      <c r="J13" s="110">
        <v>51.5</v>
      </c>
      <c r="K13" s="110">
        <v>13</v>
      </c>
      <c r="L13" s="110">
        <v>11.7</v>
      </c>
      <c r="M13" s="110">
        <v>13.4</v>
      </c>
      <c r="N13" s="110">
        <v>13.4</v>
      </c>
      <c r="O13" s="110">
        <v>58</v>
      </c>
      <c r="P13" s="110">
        <v>14.3</v>
      </c>
      <c r="Q13" s="110">
        <v>14.7</v>
      </c>
      <c r="R13" s="110">
        <v>14.5</v>
      </c>
      <c r="S13" s="110">
        <v>14.2</v>
      </c>
      <c r="T13" s="110">
        <v>24.9</v>
      </c>
      <c r="U13" s="110">
        <v>15</v>
      </c>
      <c r="V13" s="110">
        <v>9.9</v>
      </c>
      <c r="W13" s="110">
        <v>0</v>
      </c>
      <c r="X13" s="110">
        <v>0</v>
      </c>
      <c r="Y13" s="110">
        <v>0</v>
      </c>
      <c r="Z13" s="110">
        <v>0</v>
      </c>
      <c r="AA13" s="110">
        <v>0</v>
      </c>
      <c r="AB13" s="110">
        <v>0</v>
      </c>
      <c r="AC13" s="110">
        <v>0</v>
      </c>
      <c r="AD13" s="110">
        <v>0</v>
      </c>
      <c r="AE13" s="110">
        <v>0</v>
      </c>
      <c r="AF13" s="110">
        <v>0</v>
      </c>
      <c r="AG13" s="110">
        <v>0</v>
      </c>
      <c r="AH13" s="110">
        <v>0</v>
      </c>
    </row>
    <row r="14" spans="2:34" ht="13.5" customHeight="1" thickBot="1">
      <c r="B14" s="128" t="s">
        <v>221</v>
      </c>
      <c r="C14" s="146">
        <v>1036.2</v>
      </c>
      <c r="D14" s="147">
        <v>1186.2</v>
      </c>
      <c r="E14" s="147">
        <v>4457.6</v>
      </c>
      <c r="F14" s="147">
        <v>1164.6</v>
      </c>
      <c r="G14" s="147">
        <v>1031.5</v>
      </c>
      <c r="H14" s="146">
        <v>1082.6</v>
      </c>
      <c r="I14" s="147">
        <v>1178.8</v>
      </c>
      <c r="J14" s="147">
        <v>4591.3</v>
      </c>
      <c r="K14" s="147">
        <v>1168.2</v>
      </c>
      <c r="L14" s="147">
        <v>1127.7</v>
      </c>
      <c r="M14" s="147">
        <v>1108.9</v>
      </c>
      <c r="N14" s="147">
        <v>1186.2</v>
      </c>
      <c r="O14" s="147">
        <v>4503.1</v>
      </c>
      <c r="P14" s="147">
        <v>1131.8</v>
      </c>
      <c r="Q14" s="147">
        <v>1056.8</v>
      </c>
      <c r="R14" s="147">
        <v>1132.3</v>
      </c>
      <c r="S14" s="147">
        <v>1182.2</v>
      </c>
      <c r="T14" s="147">
        <v>4582.29</v>
      </c>
      <c r="U14" s="147">
        <v>1219.9</v>
      </c>
      <c r="V14" s="147">
        <v>1099.8</v>
      </c>
      <c r="W14" s="147">
        <v>1087.4</v>
      </c>
      <c r="X14" s="147">
        <v>1175.2</v>
      </c>
      <c r="Y14" s="147">
        <v>4317.2</v>
      </c>
      <c r="Z14" s="147">
        <v>1109.4</v>
      </c>
      <c r="AA14" s="147">
        <v>1044.4</v>
      </c>
      <c r="AB14" s="147">
        <v>1025.7</v>
      </c>
      <c r="AC14" s="147">
        <v>1137.7</v>
      </c>
      <c r="AD14" s="147">
        <v>4329.5</v>
      </c>
      <c r="AE14" s="147">
        <v>1134.5</v>
      </c>
      <c r="AF14" s="147">
        <v>1069</v>
      </c>
      <c r="AG14" s="147">
        <v>995.5</v>
      </c>
      <c r="AH14" s="147">
        <v>1130.5</v>
      </c>
    </row>
    <row r="15" spans="2:34" ht="12.75" customHeight="1">
      <c r="B15" s="84" t="s">
        <v>222</v>
      </c>
      <c r="C15" s="109">
        <v>73.4</v>
      </c>
      <c r="D15" s="110">
        <v>80.6</v>
      </c>
      <c r="E15" s="110">
        <v>78.6</v>
      </c>
      <c r="F15" s="110">
        <v>81.6</v>
      </c>
      <c r="G15" s="110">
        <v>72.3</v>
      </c>
      <c r="H15" s="109">
        <v>76.7</v>
      </c>
      <c r="I15" s="110">
        <v>83.5</v>
      </c>
      <c r="J15" s="110">
        <v>81.3</v>
      </c>
      <c r="K15" s="110">
        <v>84</v>
      </c>
      <c r="L15" s="110">
        <v>79.7</v>
      </c>
      <c r="M15" s="110">
        <v>78.6</v>
      </c>
      <c r="N15" s="110">
        <v>83</v>
      </c>
      <c r="O15" s="110">
        <v>79.5</v>
      </c>
      <c r="P15" s="110">
        <v>79.3</v>
      </c>
      <c r="Q15" s="110">
        <v>74.1</v>
      </c>
      <c r="R15" s="110">
        <v>80.2</v>
      </c>
      <c r="S15" s="110">
        <v>84.7</v>
      </c>
      <c r="T15" s="110">
        <v>80.9</v>
      </c>
      <c r="U15" s="110">
        <v>85.5</v>
      </c>
      <c r="V15" s="110">
        <v>77.1</v>
      </c>
      <c r="W15" s="110">
        <v>77</v>
      </c>
      <c r="X15" s="110">
        <v>84.2</v>
      </c>
      <c r="Y15" s="110">
        <v>76.3</v>
      </c>
      <c r="Z15" s="110">
        <v>77.7</v>
      </c>
      <c r="AA15" s="110">
        <v>73.2</v>
      </c>
      <c r="AB15" s="110">
        <v>72.7</v>
      </c>
      <c r="AC15" s="110">
        <v>80.6</v>
      </c>
      <c r="AD15" s="110">
        <v>76.5</v>
      </c>
      <c r="AE15" s="110">
        <v>79.5</v>
      </c>
      <c r="AF15" s="110">
        <v>74.9</v>
      </c>
      <c r="AG15" s="110">
        <v>70.5</v>
      </c>
      <c r="AH15" s="110">
        <v>80.1</v>
      </c>
    </row>
    <row r="16" spans="2:34" ht="12.75" customHeight="1">
      <c r="B16" s="84"/>
      <c r="C16" s="111"/>
      <c r="D16" s="112"/>
      <c r="E16" s="112"/>
      <c r="F16" s="112"/>
      <c r="G16" s="112"/>
      <c r="H16" s="111"/>
      <c r="I16" s="112"/>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row>
    <row r="17" spans="2:34" ht="13.5" customHeight="1" thickBot="1">
      <c r="B17" s="128" t="s">
        <v>219</v>
      </c>
      <c r="C17" s="146"/>
      <c r="D17" s="147"/>
      <c r="E17" s="147"/>
      <c r="F17" s="147"/>
      <c r="G17" s="147"/>
      <c r="H17" s="146"/>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row>
    <row r="18" spans="2:34" ht="12.75" customHeight="1">
      <c r="B18" s="84" t="s">
        <v>215</v>
      </c>
      <c r="C18" s="109">
        <v>5290.1</v>
      </c>
      <c r="D18" s="110">
        <v>8395.7</v>
      </c>
      <c r="E18" s="110">
        <v>22899.8</v>
      </c>
      <c r="F18" s="110">
        <v>6922.5</v>
      </c>
      <c r="G18" s="110">
        <v>4005.9</v>
      </c>
      <c r="H18" s="109">
        <v>4411.1</v>
      </c>
      <c r="I18" s="110">
        <v>7560.3</v>
      </c>
      <c r="J18" s="110">
        <v>21653.3</v>
      </c>
      <c r="K18" s="110">
        <v>6184.3</v>
      </c>
      <c r="L18" s="110">
        <v>3661.5</v>
      </c>
      <c r="M18" s="110">
        <v>4496.7</v>
      </c>
      <c r="N18" s="110">
        <v>7310.8</v>
      </c>
      <c r="O18" s="110">
        <v>17357.7</v>
      </c>
      <c r="P18" s="110">
        <v>6469.6</v>
      </c>
      <c r="Q18" s="110">
        <v>3284.3</v>
      </c>
      <c r="R18" s="110">
        <v>3078.2</v>
      </c>
      <c r="S18" s="110">
        <v>4525.6</v>
      </c>
      <c r="T18" s="110">
        <v>15005.6</v>
      </c>
      <c r="U18" s="110">
        <v>4132</v>
      </c>
      <c r="V18" s="110">
        <v>2731.4</v>
      </c>
      <c r="W18" s="110">
        <v>2964.5</v>
      </c>
      <c r="X18" s="110">
        <v>5177.7</v>
      </c>
      <c r="Y18" s="110">
        <v>13756.4</v>
      </c>
      <c r="Z18" s="110">
        <v>4070.1</v>
      </c>
      <c r="AA18" s="110">
        <v>2315.2</v>
      </c>
      <c r="AB18" s="110">
        <v>2698.2</v>
      </c>
      <c r="AC18" s="110">
        <v>4672.9</v>
      </c>
      <c r="AD18" s="110">
        <v>13166.8</v>
      </c>
      <c r="AE18" s="110">
        <v>3871.4</v>
      </c>
      <c r="AF18" s="110">
        <v>2320.7</v>
      </c>
      <c r="AG18" s="110">
        <v>2588.5</v>
      </c>
      <c r="AH18" s="110">
        <v>4386.2</v>
      </c>
    </row>
    <row r="19" spans="2:34" ht="12.75" customHeight="1">
      <c r="B19" s="84" t="s">
        <v>220</v>
      </c>
      <c r="C19" s="109">
        <v>692.8</v>
      </c>
      <c r="D19" s="110">
        <v>733.5</v>
      </c>
      <c r="E19" s="110">
        <v>2510.7</v>
      </c>
      <c r="F19" s="110">
        <v>560.6</v>
      </c>
      <c r="G19" s="110">
        <v>614.4</v>
      </c>
      <c r="H19" s="109">
        <v>571.3</v>
      </c>
      <c r="I19" s="110">
        <v>764.4</v>
      </c>
      <c r="J19" s="110">
        <v>2311</v>
      </c>
      <c r="K19" s="110">
        <v>647.8</v>
      </c>
      <c r="L19" s="110">
        <v>639.3</v>
      </c>
      <c r="M19" s="110">
        <v>501.5</v>
      </c>
      <c r="N19" s="110">
        <v>522.4</v>
      </c>
      <c r="O19" s="110">
        <v>1759.5</v>
      </c>
      <c r="P19" s="110">
        <v>488.1</v>
      </c>
      <c r="Q19" s="110">
        <v>362.7</v>
      </c>
      <c r="R19" s="110">
        <v>444.1</v>
      </c>
      <c r="S19" s="110">
        <v>464.7</v>
      </c>
      <c r="T19" s="110">
        <v>1382.8</v>
      </c>
      <c r="U19" s="110">
        <v>356</v>
      </c>
      <c r="V19" s="110">
        <v>306.2</v>
      </c>
      <c r="W19" s="110">
        <v>271.4</v>
      </c>
      <c r="X19" s="110">
        <v>449.2</v>
      </c>
      <c r="Y19" s="110">
        <v>323.7</v>
      </c>
      <c r="Z19" s="110">
        <v>211</v>
      </c>
      <c r="AA19" s="110">
        <v>39.7</v>
      </c>
      <c r="AB19" s="110">
        <v>24.1</v>
      </c>
      <c r="AC19" s="110">
        <v>48.9</v>
      </c>
      <c r="AD19" s="110">
        <v>0</v>
      </c>
      <c r="AE19" s="110">
        <v>0</v>
      </c>
      <c r="AF19" s="110">
        <v>0</v>
      </c>
      <c r="AG19" s="110">
        <v>0</v>
      </c>
      <c r="AH19" s="110">
        <v>0</v>
      </c>
    </row>
    <row r="20" spans="2:34" ht="12.75" customHeight="1">
      <c r="B20" s="84" t="s">
        <v>218</v>
      </c>
      <c r="C20" s="109">
        <v>311.9</v>
      </c>
      <c r="D20" s="110">
        <v>469.1</v>
      </c>
      <c r="E20" s="110">
        <v>1373</v>
      </c>
      <c r="F20" s="110">
        <v>419.4</v>
      </c>
      <c r="G20" s="110">
        <v>243.6</v>
      </c>
      <c r="H20" s="109">
        <v>298.2</v>
      </c>
      <c r="I20" s="110">
        <v>411.8</v>
      </c>
      <c r="J20" s="110">
        <v>1295.2</v>
      </c>
      <c r="K20" s="110">
        <v>354.7</v>
      </c>
      <c r="L20" s="110">
        <v>260.8</v>
      </c>
      <c r="M20" s="110">
        <v>285.1</v>
      </c>
      <c r="N20" s="110">
        <v>394.6</v>
      </c>
      <c r="O20" s="110">
        <v>1251.7</v>
      </c>
      <c r="P20" s="110">
        <v>334.4</v>
      </c>
      <c r="Q20" s="110">
        <v>271.6</v>
      </c>
      <c r="R20" s="110">
        <v>271.2</v>
      </c>
      <c r="S20" s="110">
        <v>374.6</v>
      </c>
      <c r="T20" s="110">
        <v>1202.4</v>
      </c>
      <c r="U20" s="110">
        <v>350.6</v>
      </c>
      <c r="V20" s="110">
        <v>220.1</v>
      </c>
      <c r="W20" s="110">
        <v>245.3</v>
      </c>
      <c r="X20" s="110">
        <v>386.5</v>
      </c>
      <c r="Y20" s="110">
        <v>1156.1</v>
      </c>
      <c r="Z20" s="110">
        <v>335.5</v>
      </c>
      <c r="AA20" s="110">
        <v>215.9</v>
      </c>
      <c r="AB20" s="110">
        <v>232.7</v>
      </c>
      <c r="AC20" s="110">
        <v>372.1</v>
      </c>
      <c r="AD20" s="110">
        <v>1110.6</v>
      </c>
      <c r="AE20" s="110">
        <v>326.1</v>
      </c>
      <c r="AF20" s="110">
        <v>210.5</v>
      </c>
      <c r="AG20" s="110">
        <v>206.9</v>
      </c>
      <c r="AH20" s="110">
        <v>367.1</v>
      </c>
    </row>
    <row r="21" spans="2:34" ht="13.5" customHeight="1">
      <c r="B21" s="132" t="s">
        <v>238</v>
      </c>
      <c r="C21" s="144">
        <v>5602</v>
      </c>
      <c r="D21" s="145">
        <v>8864.8</v>
      </c>
      <c r="E21" s="145">
        <v>24272.8</v>
      </c>
      <c r="F21" s="145">
        <v>7341.9</v>
      </c>
      <c r="G21" s="145">
        <v>4249.5</v>
      </c>
      <c r="H21" s="144">
        <v>4709.3</v>
      </c>
      <c r="I21" s="145">
        <v>7972.1</v>
      </c>
      <c r="J21" s="145">
        <v>22948.5</v>
      </c>
      <c r="K21" s="145">
        <v>6539</v>
      </c>
      <c r="L21" s="145">
        <v>3922.3</v>
      </c>
      <c r="M21" s="145">
        <v>4781.8</v>
      </c>
      <c r="N21" s="145">
        <v>7705.400000000001</v>
      </c>
      <c r="O21" s="145">
        <v>18609.4</v>
      </c>
      <c r="P21" s="145">
        <v>6804</v>
      </c>
      <c r="Q21" s="145">
        <v>3555.8</v>
      </c>
      <c r="R21" s="145">
        <v>3349.4</v>
      </c>
      <c r="S21" s="145">
        <v>4900.2</v>
      </c>
      <c r="T21" s="145">
        <v>16208.1</v>
      </c>
      <c r="U21" s="145">
        <v>4482.6</v>
      </c>
      <c r="V21" s="145">
        <v>2951.5</v>
      </c>
      <c r="W21" s="145">
        <v>3209.8</v>
      </c>
      <c r="X21" s="145">
        <v>5564.2</v>
      </c>
      <c r="Y21" s="145">
        <v>14912.5</v>
      </c>
      <c r="Z21" s="145">
        <v>4405.6</v>
      </c>
      <c r="AA21" s="145">
        <v>2531.1</v>
      </c>
      <c r="AB21" s="145">
        <v>2930.9</v>
      </c>
      <c r="AC21" s="145">
        <v>5045</v>
      </c>
      <c r="AD21" s="145">
        <v>14277.4</v>
      </c>
      <c r="AE21" s="145">
        <v>4197.5</v>
      </c>
      <c r="AF21" s="145">
        <v>2531.2</v>
      </c>
      <c r="AG21" s="145">
        <v>2795.4</v>
      </c>
      <c r="AH21" s="145">
        <v>4753.3</v>
      </c>
    </row>
    <row r="22" spans="2:34" ht="12.75" customHeight="1">
      <c r="B22" s="84"/>
      <c r="C22" s="111"/>
      <c r="D22" s="112"/>
      <c r="E22" s="112"/>
      <c r="F22" s="112"/>
      <c r="G22" s="112"/>
      <c r="H22" s="111"/>
      <c r="I22" s="112"/>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row>
    <row r="23" spans="2:34" ht="13.5" customHeight="1" thickBot="1">
      <c r="B23" s="128" t="s">
        <v>223</v>
      </c>
      <c r="C23" s="146"/>
      <c r="D23" s="147"/>
      <c r="E23" s="147"/>
      <c r="F23" s="147"/>
      <c r="G23" s="147"/>
      <c r="H23" s="146"/>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row>
    <row r="24" spans="2:34" ht="12.75" customHeight="1">
      <c r="B24" s="84" t="s">
        <v>216</v>
      </c>
      <c r="C24" s="109">
        <v>140.8</v>
      </c>
      <c r="D24" s="110">
        <v>211.6</v>
      </c>
      <c r="E24" s="110">
        <v>698</v>
      </c>
      <c r="F24" s="110">
        <v>196.2</v>
      </c>
      <c r="G24" s="110">
        <v>124.9</v>
      </c>
      <c r="H24" s="109">
        <v>168.8</v>
      </c>
      <c r="I24" s="110">
        <v>208.1</v>
      </c>
      <c r="J24" s="110">
        <v>685</v>
      </c>
      <c r="K24" s="110">
        <v>178.7</v>
      </c>
      <c r="L24" s="110">
        <v>157.9</v>
      </c>
      <c r="M24" s="110">
        <v>156.1</v>
      </c>
      <c r="N24" s="110">
        <v>192.3</v>
      </c>
      <c r="O24" s="110">
        <v>744.4</v>
      </c>
      <c r="P24" s="110">
        <v>192</v>
      </c>
      <c r="Q24" s="110">
        <v>162.8</v>
      </c>
      <c r="R24" s="110">
        <v>166</v>
      </c>
      <c r="S24" s="110">
        <v>223.7</v>
      </c>
      <c r="T24" s="110">
        <v>723.8</v>
      </c>
      <c r="U24" s="110">
        <v>200.7</v>
      </c>
      <c r="V24" s="110">
        <v>154.2</v>
      </c>
      <c r="W24" s="110">
        <v>153</v>
      </c>
      <c r="X24" s="110">
        <v>215.9</v>
      </c>
      <c r="Y24" s="110">
        <v>723.4</v>
      </c>
      <c r="Z24" s="110">
        <v>201.3</v>
      </c>
      <c r="AA24" s="110">
        <v>156.7</v>
      </c>
      <c r="AB24" s="110">
        <v>154.8</v>
      </c>
      <c r="AC24" s="110">
        <v>210.6</v>
      </c>
      <c r="AD24" s="110">
        <v>681.9</v>
      </c>
      <c r="AE24" s="110">
        <v>200</v>
      </c>
      <c r="AF24" s="110">
        <v>149.7</v>
      </c>
      <c r="AG24" s="110">
        <v>132.2</v>
      </c>
      <c r="AH24" s="110">
        <v>200</v>
      </c>
    </row>
    <row r="25" spans="2:34" ht="12.75" customHeight="1">
      <c r="B25" s="84" t="s">
        <v>79</v>
      </c>
      <c r="C25" s="109">
        <v>33.5</v>
      </c>
      <c r="D25" s="110">
        <v>31.2</v>
      </c>
      <c r="E25" s="110">
        <v>58.4</v>
      </c>
      <c r="F25" s="110">
        <v>21.6</v>
      </c>
      <c r="G25" s="110">
        <v>12.1</v>
      </c>
      <c r="H25" s="109">
        <v>12.3</v>
      </c>
      <c r="I25" s="110">
        <v>12.4</v>
      </c>
      <c r="J25" s="110">
        <v>50.599999999999994</v>
      </c>
      <c r="K25" s="110">
        <v>12.8</v>
      </c>
      <c r="L25" s="110">
        <v>11.5</v>
      </c>
      <c r="M25" s="110">
        <v>13.1</v>
      </c>
      <c r="N25" s="110">
        <v>13.2</v>
      </c>
      <c r="O25" s="110">
        <v>55.9</v>
      </c>
      <c r="P25" s="110">
        <v>12.8</v>
      </c>
      <c r="Q25" s="110">
        <v>14.4</v>
      </c>
      <c r="R25" s="110">
        <v>14.5</v>
      </c>
      <c r="S25" s="110">
        <v>14.2</v>
      </c>
      <c r="T25" s="110">
        <v>24.9</v>
      </c>
      <c r="U25" s="110">
        <v>15</v>
      </c>
      <c r="V25" s="110">
        <v>9.9</v>
      </c>
      <c r="W25" s="110" t="s">
        <v>75</v>
      </c>
      <c r="X25" s="110" t="s">
        <v>75</v>
      </c>
      <c r="Y25" s="110" t="s">
        <v>75</v>
      </c>
      <c r="Z25" s="110" t="s">
        <v>75</v>
      </c>
      <c r="AA25" s="110" t="s">
        <v>75</v>
      </c>
      <c r="AB25" s="110" t="s">
        <v>75</v>
      </c>
      <c r="AC25" s="110" t="s">
        <v>75</v>
      </c>
      <c r="AD25" s="110" t="s">
        <v>75</v>
      </c>
      <c r="AE25" s="110" t="s">
        <v>75</v>
      </c>
      <c r="AF25" s="110" t="s">
        <v>75</v>
      </c>
      <c r="AG25" s="110" t="s">
        <v>75</v>
      </c>
      <c r="AH25" s="110" t="s">
        <v>75</v>
      </c>
    </row>
    <row r="26" spans="2:34" ht="12.75" customHeight="1">
      <c r="B26" s="84"/>
      <c r="C26" s="109"/>
      <c r="D26" s="110"/>
      <c r="E26" s="110"/>
      <c r="F26" s="110"/>
      <c r="G26" s="110"/>
      <c r="H26" s="109"/>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row>
    <row r="27" spans="2:34" ht="13.5" customHeight="1" thickBot="1">
      <c r="B27" s="128" t="s">
        <v>224</v>
      </c>
      <c r="C27" s="146"/>
      <c r="D27" s="147"/>
      <c r="E27" s="147"/>
      <c r="F27" s="147"/>
      <c r="G27" s="147"/>
      <c r="H27" s="146"/>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row>
    <row r="28" spans="2:35" ht="12.75" customHeight="1">
      <c r="B28" s="83" t="s">
        <v>225</v>
      </c>
      <c r="C28" s="116">
        <v>3334.4</v>
      </c>
      <c r="D28" s="117">
        <v>3219</v>
      </c>
      <c r="E28" s="117">
        <v>11527</v>
      </c>
      <c r="F28" s="117">
        <v>2968</v>
      </c>
      <c r="G28" s="117">
        <v>3020</v>
      </c>
      <c r="H28" s="116">
        <v>2837</v>
      </c>
      <c r="I28" s="117">
        <v>2702</v>
      </c>
      <c r="J28" s="117">
        <v>9329.6</v>
      </c>
      <c r="K28" s="117">
        <v>1862.6</v>
      </c>
      <c r="L28" s="117">
        <v>2398</v>
      </c>
      <c r="M28" s="117">
        <v>2495</v>
      </c>
      <c r="N28" s="117">
        <v>2574</v>
      </c>
      <c r="O28" s="117">
        <v>96700</v>
      </c>
      <c r="P28" s="117">
        <v>2423</v>
      </c>
      <c r="Q28" s="117">
        <v>2142.6</v>
      </c>
      <c r="R28" s="117">
        <v>2593.9</v>
      </c>
      <c r="S28" s="117">
        <v>2540.5</v>
      </c>
      <c r="T28" s="117">
        <v>10849.6</v>
      </c>
      <c r="U28" s="117">
        <v>2663.6</v>
      </c>
      <c r="V28" s="117">
        <v>2245</v>
      </c>
      <c r="W28" s="117">
        <v>2481</v>
      </c>
      <c r="X28" s="117">
        <v>3460</v>
      </c>
      <c r="Y28" s="117">
        <v>11000</v>
      </c>
      <c r="Z28" s="117">
        <v>3105</v>
      </c>
      <c r="AA28" s="117">
        <v>2133</v>
      </c>
      <c r="AB28" s="117">
        <v>2763</v>
      </c>
      <c r="AC28" s="117">
        <v>2999</v>
      </c>
      <c r="AD28" s="117">
        <v>10915</v>
      </c>
      <c r="AE28" s="117">
        <v>2862</v>
      </c>
      <c r="AF28" s="117">
        <v>2177</v>
      </c>
      <c r="AG28" s="117">
        <v>2743</v>
      </c>
      <c r="AH28" s="117">
        <v>3133</v>
      </c>
      <c r="AI28" s="72"/>
    </row>
    <row r="29" spans="2:35" ht="12.75" customHeight="1">
      <c r="B29" s="84" t="s">
        <v>226</v>
      </c>
      <c r="C29" s="116">
        <v>2517.5</v>
      </c>
      <c r="D29" s="117">
        <v>2709</v>
      </c>
      <c r="E29" s="117">
        <v>10248</v>
      </c>
      <c r="F29" s="117">
        <v>2539</v>
      </c>
      <c r="G29" s="117">
        <v>2429</v>
      </c>
      <c r="H29" s="116">
        <v>2623</v>
      </c>
      <c r="I29" s="117">
        <v>2657</v>
      </c>
      <c r="J29" s="117">
        <v>8155.1</v>
      </c>
      <c r="K29" s="117">
        <v>1774.1</v>
      </c>
      <c r="L29" s="117">
        <v>2329</v>
      </c>
      <c r="M29" s="117">
        <v>2219</v>
      </c>
      <c r="N29" s="117">
        <v>1833</v>
      </c>
      <c r="O29" s="117">
        <v>8097.1</v>
      </c>
      <c r="P29" s="117">
        <v>1751</v>
      </c>
      <c r="Q29" s="117">
        <v>1805</v>
      </c>
      <c r="R29" s="117">
        <v>2515.2</v>
      </c>
      <c r="S29" s="117">
        <v>2025.5</v>
      </c>
      <c r="T29" s="117">
        <v>8733.7</v>
      </c>
      <c r="U29" s="117">
        <v>1792.7</v>
      </c>
      <c r="V29" s="117">
        <v>1885</v>
      </c>
      <c r="W29" s="117">
        <v>2272</v>
      </c>
      <c r="X29" s="117">
        <v>2784</v>
      </c>
      <c r="Y29" s="117">
        <v>9018</v>
      </c>
      <c r="Z29" s="117">
        <v>2589</v>
      </c>
      <c r="AA29" s="117">
        <v>1858</v>
      </c>
      <c r="AB29" s="117">
        <v>2432</v>
      </c>
      <c r="AC29" s="117">
        <v>2139</v>
      </c>
      <c r="AD29" s="117">
        <v>9335</v>
      </c>
      <c r="AE29" s="117">
        <v>2032</v>
      </c>
      <c r="AF29" s="117">
        <v>1947</v>
      </c>
      <c r="AG29" s="117">
        <v>2498</v>
      </c>
      <c r="AH29" s="117">
        <v>2858</v>
      </c>
      <c r="AI29" s="73"/>
    </row>
    <row r="30" spans="2:35" ht="12.75" customHeight="1">
      <c r="B30" s="84" t="s">
        <v>80</v>
      </c>
      <c r="C30" s="116">
        <v>474.9</v>
      </c>
      <c r="D30" s="117">
        <v>387</v>
      </c>
      <c r="E30" s="117">
        <v>974</v>
      </c>
      <c r="F30" s="117">
        <v>380</v>
      </c>
      <c r="G30" s="117">
        <v>384</v>
      </c>
      <c r="H30" s="116">
        <v>210</v>
      </c>
      <c r="I30" s="117" t="s">
        <v>75</v>
      </c>
      <c r="J30" s="117" t="s">
        <v>75</v>
      </c>
      <c r="K30" s="117" t="s">
        <v>75</v>
      </c>
      <c r="L30" s="117" t="s">
        <v>75</v>
      </c>
      <c r="M30" s="117" t="s">
        <v>75</v>
      </c>
      <c r="N30" s="117" t="s">
        <v>75</v>
      </c>
      <c r="O30" s="117" t="s">
        <v>75</v>
      </c>
      <c r="P30" s="117" t="s">
        <v>75</v>
      </c>
      <c r="Q30" s="117" t="s">
        <v>75</v>
      </c>
      <c r="R30" s="117" t="s">
        <v>75</v>
      </c>
      <c r="S30" s="117" t="s">
        <v>75</v>
      </c>
      <c r="T30" s="117" t="s">
        <v>75</v>
      </c>
      <c r="U30" s="117" t="s">
        <v>75</v>
      </c>
      <c r="V30" s="117" t="s">
        <v>75</v>
      </c>
      <c r="W30" s="117" t="s">
        <v>75</v>
      </c>
      <c r="X30" s="117" t="s">
        <v>75</v>
      </c>
      <c r="Y30" s="117" t="s">
        <v>75</v>
      </c>
      <c r="Z30" s="117" t="s">
        <v>75</v>
      </c>
      <c r="AA30" s="117" t="s">
        <v>75</v>
      </c>
      <c r="AB30" s="117" t="s">
        <v>75</v>
      </c>
      <c r="AC30" s="117" t="s">
        <v>75</v>
      </c>
      <c r="AD30" s="117" t="s">
        <v>75</v>
      </c>
      <c r="AE30" s="117" t="s">
        <v>75</v>
      </c>
      <c r="AF30" s="117" t="s">
        <v>75</v>
      </c>
      <c r="AG30" s="117" t="s">
        <v>75</v>
      </c>
      <c r="AH30" s="117" t="s">
        <v>75</v>
      </c>
      <c r="AI30" s="72"/>
    </row>
    <row r="31" spans="2:34" ht="12.75" customHeight="1">
      <c r="B31" s="71"/>
      <c r="C31" s="116"/>
      <c r="D31" s="117"/>
      <c r="E31" s="117"/>
      <c r="F31" s="117"/>
      <c r="G31" s="117"/>
      <c r="H31" s="116"/>
      <c r="I31" s="117"/>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row>
    <row r="32" spans="2:34" ht="13.5" customHeight="1" thickBot="1">
      <c r="B32" s="128" t="s">
        <v>227</v>
      </c>
      <c r="C32" s="148"/>
      <c r="D32" s="149"/>
      <c r="E32" s="149"/>
      <c r="F32" s="149"/>
      <c r="G32" s="149"/>
      <c r="H32" s="148"/>
      <c r="I32" s="149"/>
      <c r="J32" s="150"/>
      <c r="K32" s="46"/>
      <c r="L32" s="46"/>
      <c r="M32" s="46"/>
      <c r="N32" s="46"/>
      <c r="O32" s="46"/>
      <c r="P32" s="46"/>
      <c r="Q32" s="46"/>
      <c r="R32" s="46"/>
      <c r="S32" s="46"/>
      <c r="T32" s="46"/>
      <c r="U32" s="46"/>
      <c r="V32" s="46"/>
      <c r="W32" s="46"/>
      <c r="X32" s="46"/>
      <c r="Y32" s="46"/>
      <c r="Z32" s="46"/>
      <c r="AA32" s="46"/>
      <c r="AB32" s="46"/>
      <c r="AC32" s="46"/>
      <c r="AD32" s="46"/>
      <c r="AE32" s="46"/>
      <c r="AF32" s="46"/>
      <c r="AG32" s="46"/>
      <c r="AH32" s="46"/>
    </row>
    <row r="33" spans="2:34" ht="12.75" customHeight="1">
      <c r="B33" s="83" t="s">
        <v>228</v>
      </c>
      <c r="C33" s="116">
        <v>1661.3000000000002</v>
      </c>
      <c r="D33" s="117">
        <v>879</v>
      </c>
      <c r="E33" s="117"/>
      <c r="F33" s="117">
        <v>2156</v>
      </c>
      <c r="G33" s="117">
        <v>2811</v>
      </c>
      <c r="H33" s="116">
        <v>1613</v>
      </c>
      <c r="I33" s="117">
        <v>907</v>
      </c>
      <c r="J33" s="118"/>
      <c r="K33" s="118">
        <v>1737</v>
      </c>
      <c r="L33" s="118">
        <v>2770</v>
      </c>
      <c r="M33" s="118">
        <v>1796</v>
      </c>
      <c r="N33" s="118">
        <v>1253</v>
      </c>
      <c r="O33" s="118"/>
      <c r="P33" s="118">
        <v>2060</v>
      </c>
      <c r="Q33" s="118">
        <v>2724</v>
      </c>
      <c r="R33" s="118">
        <v>2051</v>
      </c>
      <c r="S33" s="118">
        <v>1265</v>
      </c>
      <c r="T33" s="118"/>
      <c r="U33" s="118">
        <v>2092.4</v>
      </c>
      <c r="V33" s="118">
        <v>2484.4</v>
      </c>
      <c r="W33" s="118">
        <v>1783.1</v>
      </c>
      <c r="X33" s="118">
        <v>1218</v>
      </c>
      <c r="Y33" s="118"/>
      <c r="Z33" s="118">
        <v>1787</v>
      </c>
      <c r="AA33" s="118">
        <v>1887</v>
      </c>
      <c r="AB33" s="118">
        <v>1457</v>
      </c>
      <c r="AC33" s="118">
        <v>667</v>
      </c>
      <c r="AD33" s="118"/>
      <c r="AE33" s="118">
        <v>1515</v>
      </c>
      <c r="AF33" s="118">
        <v>1790</v>
      </c>
      <c r="AG33" s="118">
        <v>1160</v>
      </c>
      <c r="AH33" s="118">
        <v>289</v>
      </c>
    </row>
    <row r="34" spans="2:33" s="2" customFormat="1" ht="12.75" customHeight="1">
      <c r="B34" s="71"/>
      <c r="C34" s="116"/>
      <c r="D34" s="117"/>
      <c r="E34" s="117"/>
      <c r="F34" s="117"/>
      <c r="G34" s="117"/>
      <c r="H34" s="116"/>
      <c r="I34" s="117"/>
      <c r="J34" s="1"/>
      <c r="K34" s="1"/>
      <c r="L34" s="1"/>
      <c r="M34" s="1"/>
      <c r="N34" s="1"/>
      <c r="O34" s="1"/>
      <c r="P34" s="1"/>
      <c r="Q34" s="1"/>
      <c r="R34" s="1"/>
      <c r="S34" s="1"/>
      <c r="T34" s="1"/>
      <c r="U34" s="1"/>
      <c r="V34" s="1"/>
      <c r="W34" s="1"/>
      <c r="X34" s="1"/>
      <c r="Y34" s="1"/>
      <c r="Z34" s="1"/>
      <c r="AA34" s="1"/>
      <c r="AB34" s="1"/>
      <c r="AC34" s="1"/>
      <c r="AD34" s="1"/>
      <c r="AE34" s="1"/>
      <c r="AF34" s="1"/>
      <c r="AG34" s="1"/>
    </row>
    <row r="35" spans="2:34" s="2" customFormat="1" ht="13.5" customHeight="1" thickBot="1">
      <c r="B35" s="128" t="s">
        <v>229</v>
      </c>
      <c r="C35" s="148"/>
      <c r="D35" s="149"/>
      <c r="E35" s="149"/>
      <c r="F35" s="149"/>
      <c r="G35" s="149"/>
      <c r="H35" s="148"/>
      <c r="I35" s="149"/>
      <c r="J35" s="150"/>
      <c r="K35" s="46"/>
      <c r="L35" s="46"/>
      <c r="M35" s="46"/>
      <c r="N35" s="46"/>
      <c r="O35" s="46"/>
      <c r="P35" s="46"/>
      <c r="Q35" s="46"/>
      <c r="R35" s="46"/>
      <c r="S35" s="46"/>
      <c r="T35" s="46"/>
      <c r="U35" s="46"/>
      <c r="V35" s="46"/>
      <c r="W35" s="46"/>
      <c r="X35" s="46"/>
      <c r="Y35" s="46"/>
      <c r="Z35" s="46"/>
      <c r="AA35" s="46"/>
      <c r="AB35" s="46"/>
      <c r="AC35" s="46"/>
      <c r="AD35" s="46"/>
      <c r="AE35" s="46"/>
      <c r="AF35" s="46"/>
      <c r="AG35" s="46"/>
      <c r="AH35" s="46"/>
    </row>
    <row r="36" spans="2:34" s="2" customFormat="1" ht="12.75" customHeight="1">
      <c r="B36" s="83" t="s">
        <v>230</v>
      </c>
      <c r="C36" s="109">
        <v>2441.5</v>
      </c>
      <c r="D36" s="110">
        <v>3940.7</v>
      </c>
      <c r="E36" s="110">
        <v>10858.6</v>
      </c>
      <c r="F36" s="110">
        <v>3443.5</v>
      </c>
      <c r="G36" s="110">
        <v>1876.8000000000002</v>
      </c>
      <c r="H36" s="109">
        <v>2050.2999999999997</v>
      </c>
      <c r="I36" s="110">
        <v>3488</v>
      </c>
      <c r="J36" s="115">
        <v>9822.7</v>
      </c>
      <c r="K36" s="115">
        <v>2861.5</v>
      </c>
      <c r="L36" s="115">
        <v>1681.4000000000005</v>
      </c>
      <c r="M36" s="115">
        <v>2024</v>
      </c>
      <c r="N36" s="115">
        <v>3255.8</v>
      </c>
      <c r="O36" s="115">
        <v>9585.6</v>
      </c>
      <c r="P36" s="115">
        <v>2893.7000000000003</v>
      </c>
      <c r="Q36" s="115">
        <v>1588.4</v>
      </c>
      <c r="R36" s="115">
        <v>1882.1</v>
      </c>
      <c r="S36" s="115">
        <v>3221.4</v>
      </c>
      <c r="T36" s="115">
        <v>10128.400000000001</v>
      </c>
      <c r="U36" s="115">
        <v>2605</v>
      </c>
      <c r="V36" s="115">
        <v>1752.1</v>
      </c>
      <c r="W36" s="115">
        <v>1870.3</v>
      </c>
      <c r="X36" s="115">
        <v>3901</v>
      </c>
      <c r="Y36" s="115">
        <v>9923.599999999999</v>
      </c>
      <c r="Z36" s="115">
        <v>3076.1</v>
      </c>
      <c r="AA36" s="115">
        <v>1510.1</v>
      </c>
      <c r="AB36" s="115">
        <v>1730.1</v>
      </c>
      <c r="AC36" s="115">
        <v>3607.3</v>
      </c>
      <c r="AD36" s="115">
        <v>9451.9</v>
      </c>
      <c r="AE36" s="115">
        <v>2781.8</v>
      </c>
      <c r="AF36" s="115">
        <v>1451.4</v>
      </c>
      <c r="AG36" s="115">
        <v>1696</v>
      </c>
      <c r="AH36" s="115">
        <v>3522.7</v>
      </c>
    </row>
    <row r="37" spans="2:33" s="2" customFormat="1" ht="12.75" customHeight="1">
      <c r="B37" s="1"/>
      <c r="C37" s="109"/>
      <c r="D37" s="110"/>
      <c r="E37" s="110"/>
      <c r="F37" s="110"/>
      <c r="G37" s="110"/>
      <c r="H37" s="109"/>
      <c r="I37" s="110"/>
      <c r="J37" s="1"/>
      <c r="K37" s="1"/>
      <c r="L37" s="1"/>
      <c r="M37" s="1"/>
      <c r="N37" s="1"/>
      <c r="O37" s="1"/>
      <c r="P37" s="1"/>
      <c r="Q37" s="1"/>
      <c r="R37" s="1"/>
      <c r="S37" s="1"/>
      <c r="T37" s="1"/>
      <c r="U37" s="1"/>
      <c r="V37" s="1"/>
      <c r="W37" s="1"/>
      <c r="X37" s="1"/>
      <c r="Y37" s="1"/>
      <c r="Z37" s="1"/>
      <c r="AA37" s="1"/>
      <c r="AB37" s="1"/>
      <c r="AC37" s="1"/>
      <c r="AD37" s="1"/>
      <c r="AE37" s="1"/>
      <c r="AF37" s="1"/>
      <c r="AG37" s="1"/>
    </row>
    <row r="38" spans="2:34" s="2" customFormat="1" ht="13.5" customHeight="1" thickBot="1">
      <c r="B38" s="128" t="s">
        <v>231</v>
      </c>
      <c r="C38" s="151" t="s">
        <v>213</v>
      </c>
      <c r="D38" s="152" t="s">
        <v>213</v>
      </c>
      <c r="E38" s="152" t="s">
        <v>213</v>
      </c>
      <c r="F38" s="152" t="s">
        <v>213</v>
      </c>
      <c r="G38" s="152" t="s">
        <v>213</v>
      </c>
      <c r="H38" s="151" t="s">
        <v>213</v>
      </c>
      <c r="I38" s="152" t="s">
        <v>213</v>
      </c>
      <c r="J38" s="152" t="s">
        <v>213</v>
      </c>
      <c r="K38" s="152" t="s">
        <v>213</v>
      </c>
      <c r="L38" s="152" t="s">
        <v>213</v>
      </c>
      <c r="M38" s="152" t="s">
        <v>213</v>
      </c>
      <c r="N38" s="152" t="s">
        <v>213</v>
      </c>
      <c r="O38" s="152" t="s">
        <v>213</v>
      </c>
      <c r="P38" s="152" t="s">
        <v>213</v>
      </c>
      <c r="Q38" s="152" t="s">
        <v>213</v>
      </c>
      <c r="R38" s="152" t="s">
        <v>213</v>
      </c>
      <c r="S38" s="152" t="s">
        <v>213</v>
      </c>
      <c r="T38" s="152" t="s">
        <v>213</v>
      </c>
      <c r="U38" s="152" t="s">
        <v>213</v>
      </c>
      <c r="V38" s="152" t="s">
        <v>213</v>
      </c>
      <c r="W38" s="152" t="s">
        <v>213</v>
      </c>
      <c r="X38" s="152" t="s">
        <v>213</v>
      </c>
      <c r="Y38" s="152" t="s">
        <v>213</v>
      </c>
      <c r="Z38" s="152" t="s">
        <v>213</v>
      </c>
      <c r="AA38" s="152" t="s">
        <v>213</v>
      </c>
      <c r="AB38" s="152" t="s">
        <v>213</v>
      </c>
      <c r="AC38" s="152" t="s">
        <v>213</v>
      </c>
      <c r="AD38" s="152" t="s">
        <v>213</v>
      </c>
      <c r="AE38" s="152" t="s">
        <v>213</v>
      </c>
      <c r="AF38" s="152" t="s">
        <v>213</v>
      </c>
      <c r="AG38" s="152" t="s">
        <v>213</v>
      </c>
      <c r="AH38" s="152" t="s">
        <v>213</v>
      </c>
    </row>
    <row r="39" spans="2:34" s="2" customFormat="1" ht="12.75" customHeight="1">
      <c r="B39" s="84" t="s">
        <v>216</v>
      </c>
      <c r="C39" s="109">
        <v>148.5</v>
      </c>
      <c r="D39" s="110">
        <v>216.2</v>
      </c>
      <c r="E39" s="110">
        <v>763.5</v>
      </c>
      <c r="F39" s="110">
        <v>207.2</v>
      </c>
      <c r="G39" s="110">
        <v>177</v>
      </c>
      <c r="H39" s="109">
        <v>175.9</v>
      </c>
      <c r="I39" s="110">
        <v>203.4</v>
      </c>
      <c r="J39" s="110">
        <v>764.5</v>
      </c>
      <c r="K39" s="110">
        <v>207.1</v>
      </c>
      <c r="L39" s="110">
        <v>203.8</v>
      </c>
      <c r="M39" s="110">
        <v>147</v>
      </c>
      <c r="N39" s="110">
        <v>206.6</v>
      </c>
      <c r="O39" s="110">
        <v>789.1</v>
      </c>
      <c r="P39" s="110">
        <v>214.5</v>
      </c>
      <c r="Q39" s="110">
        <v>188.20000000000002</v>
      </c>
      <c r="R39" s="110">
        <v>183.7</v>
      </c>
      <c r="S39" s="110">
        <v>202.7</v>
      </c>
      <c r="T39" s="110">
        <v>815.2</v>
      </c>
      <c r="U39" s="110">
        <v>215.3</v>
      </c>
      <c r="V39" s="110">
        <v>218.1</v>
      </c>
      <c r="W39" s="110">
        <v>177.8</v>
      </c>
      <c r="X39" s="110">
        <v>204</v>
      </c>
      <c r="Y39" s="110">
        <v>491.6</v>
      </c>
      <c r="Z39" s="110">
        <v>138.5</v>
      </c>
      <c r="AA39" s="110">
        <v>129.70000000000002</v>
      </c>
      <c r="AB39" s="110">
        <v>95.7</v>
      </c>
      <c r="AC39" s="110">
        <v>127.7</v>
      </c>
      <c r="AD39" s="110">
        <v>467.6</v>
      </c>
      <c r="AE39" s="110">
        <v>123.5</v>
      </c>
      <c r="AF39" s="110">
        <v>126.7</v>
      </c>
      <c r="AG39" s="110">
        <v>84.4</v>
      </c>
      <c r="AH39" s="110">
        <v>133</v>
      </c>
    </row>
    <row r="40" spans="2:34" s="2" customFormat="1" ht="12.75" customHeight="1">
      <c r="B40" s="84" t="s">
        <v>217</v>
      </c>
      <c r="C40" s="109">
        <v>121.2</v>
      </c>
      <c r="D40" s="110">
        <v>129.6</v>
      </c>
      <c r="E40" s="110">
        <v>554.9</v>
      </c>
      <c r="F40" s="110">
        <v>137.1</v>
      </c>
      <c r="G40" s="110">
        <v>121.3</v>
      </c>
      <c r="H40" s="109">
        <v>151.7</v>
      </c>
      <c r="I40" s="110">
        <v>144.8</v>
      </c>
      <c r="J40" s="110">
        <v>663.9</v>
      </c>
      <c r="K40" s="110">
        <v>151.1</v>
      </c>
      <c r="L40" s="110">
        <v>162.9</v>
      </c>
      <c r="M40" s="110">
        <v>170</v>
      </c>
      <c r="N40" s="110">
        <v>179.9</v>
      </c>
      <c r="O40" s="110">
        <v>418.4</v>
      </c>
      <c r="P40" s="110">
        <v>56.9</v>
      </c>
      <c r="Q40" s="110">
        <v>116.1</v>
      </c>
      <c r="R40" s="110">
        <v>126.10000000000002</v>
      </c>
      <c r="S40" s="110">
        <v>119.30000000000001</v>
      </c>
      <c r="T40" s="110">
        <v>283.29999999999995</v>
      </c>
      <c r="U40" s="110">
        <v>94.09999999999997</v>
      </c>
      <c r="V40" s="110">
        <v>109.2</v>
      </c>
      <c r="W40" s="110">
        <v>55.38</v>
      </c>
      <c r="X40" s="110">
        <v>24.7</v>
      </c>
      <c r="Y40" s="110">
        <v>0</v>
      </c>
      <c r="Z40" s="110">
        <v>0</v>
      </c>
      <c r="AA40" s="110">
        <v>0</v>
      </c>
      <c r="AB40" s="110">
        <v>0</v>
      </c>
      <c r="AC40" s="110">
        <v>0</v>
      </c>
      <c r="AD40" s="110">
        <v>0</v>
      </c>
      <c r="AE40" s="110">
        <v>0</v>
      </c>
      <c r="AF40" s="110">
        <v>0</v>
      </c>
      <c r="AG40" s="110">
        <v>0</v>
      </c>
      <c r="AH40" s="110">
        <v>0</v>
      </c>
    </row>
    <row r="41" spans="2:34" s="2" customFormat="1" ht="13.5" customHeight="1" thickBot="1">
      <c r="B41" s="128" t="s">
        <v>200</v>
      </c>
      <c r="C41" s="146">
        <v>269.6</v>
      </c>
      <c r="D41" s="147">
        <v>345.8</v>
      </c>
      <c r="E41" s="147">
        <v>1318.4</v>
      </c>
      <c r="F41" s="147">
        <v>344.3</v>
      </c>
      <c r="G41" s="147">
        <v>298.3</v>
      </c>
      <c r="H41" s="146">
        <v>327.7</v>
      </c>
      <c r="I41" s="147">
        <v>348.2</v>
      </c>
      <c r="J41" s="147">
        <v>1428.4</v>
      </c>
      <c r="K41" s="147">
        <v>358.3</v>
      </c>
      <c r="L41" s="147">
        <v>366.70000000000005</v>
      </c>
      <c r="M41" s="147">
        <v>317</v>
      </c>
      <c r="N41" s="147">
        <v>386.4</v>
      </c>
      <c r="O41" s="147">
        <v>1207.4</v>
      </c>
      <c r="P41" s="147">
        <v>271.3</v>
      </c>
      <c r="Q41" s="147">
        <v>304.3</v>
      </c>
      <c r="R41" s="147">
        <v>309.8</v>
      </c>
      <c r="S41" s="147">
        <v>322</v>
      </c>
      <c r="T41" s="147">
        <v>1098.5</v>
      </c>
      <c r="U41" s="147">
        <v>309.4</v>
      </c>
      <c r="V41" s="147">
        <v>327.3</v>
      </c>
      <c r="W41" s="147">
        <v>233.1</v>
      </c>
      <c r="X41" s="147">
        <v>228.7</v>
      </c>
      <c r="Y41" s="147">
        <v>491.59999999999997</v>
      </c>
      <c r="Z41" s="147">
        <v>138.5</v>
      </c>
      <c r="AA41" s="147">
        <v>129.7</v>
      </c>
      <c r="AB41" s="147">
        <v>95.7</v>
      </c>
      <c r="AC41" s="147">
        <v>127.7</v>
      </c>
      <c r="AD41" s="147">
        <v>467.6</v>
      </c>
      <c r="AE41" s="147">
        <v>123.5</v>
      </c>
      <c r="AF41" s="147">
        <v>126.7</v>
      </c>
      <c r="AG41" s="147">
        <v>84.4</v>
      </c>
      <c r="AH41" s="147">
        <v>133</v>
      </c>
    </row>
    <row r="42" spans="2:34" s="2" customFormat="1" ht="12.75" customHeight="1">
      <c r="B42" s="84" t="s">
        <v>232</v>
      </c>
      <c r="C42" s="121">
        <v>21.7</v>
      </c>
      <c r="D42" s="115">
        <v>26.8</v>
      </c>
      <c r="E42" s="115">
        <v>26.4</v>
      </c>
      <c r="F42" s="115">
        <v>27.43</v>
      </c>
      <c r="G42" s="115">
        <v>23.8</v>
      </c>
      <c r="H42" s="121">
        <v>26.4</v>
      </c>
      <c r="I42" s="115">
        <v>28</v>
      </c>
      <c r="J42" s="115">
        <v>28.5</v>
      </c>
      <c r="K42" s="115">
        <v>28.5</v>
      </c>
      <c r="L42" s="115">
        <v>29.2</v>
      </c>
      <c r="M42" s="115">
        <v>25.5</v>
      </c>
      <c r="N42" s="115">
        <v>30.8</v>
      </c>
      <c r="O42" s="115">
        <v>24.2</v>
      </c>
      <c r="P42" s="115">
        <v>21.6</v>
      </c>
      <c r="Q42" s="115">
        <v>24.2</v>
      </c>
      <c r="R42" s="115">
        <v>25</v>
      </c>
      <c r="S42" s="115">
        <v>26.2</v>
      </c>
      <c r="T42" s="115">
        <v>22.1</v>
      </c>
      <c r="U42" s="115">
        <v>24.7</v>
      </c>
      <c r="V42" s="115">
        <v>26.1</v>
      </c>
      <c r="W42" s="115">
        <v>18.8</v>
      </c>
      <c r="X42" s="115">
        <v>18.6</v>
      </c>
      <c r="Y42" s="115">
        <v>9.9</v>
      </c>
      <c r="Z42" s="115">
        <v>11</v>
      </c>
      <c r="AA42" s="115">
        <v>10.3</v>
      </c>
      <c r="AB42" s="115">
        <v>7.7</v>
      </c>
      <c r="AC42" s="115">
        <v>10.3</v>
      </c>
      <c r="AD42" s="115">
        <v>9.4</v>
      </c>
      <c r="AE42" s="115">
        <v>9.839728260869565</v>
      </c>
      <c r="AF42" s="115">
        <v>10.094684782608695</v>
      </c>
      <c r="AG42" s="115">
        <v>6.7983736263736265</v>
      </c>
      <c r="AH42" s="115">
        <v>10.83211111111111</v>
      </c>
    </row>
    <row r="43" spans="2:33" s="2" customFormat="1" ht="12.75" customHeight="1">
      <c r="B43" s="1"/>
      <c r="C43" s="109"/>
      <c r="D43" s="110"/>
      <c r="E43" s="110"/>
      <c r="F43" s="110"/>
      <c r="G43" s="110"/>
      <c r="H43" s="109"/>
      <c r="I43" s="110"/>
      <c r="J43" s="1"/>
      <c r="K43" s="1"/>
      <c r="L43" s="1"/>
      <c r="M43" s="1"/>
      <c r="N43" s="1"/>
      <c r="O43" s="1"/>
      <c r="P43" s="1"/>
      <c r="Q43" s="1"/>
      <c r="R43" s="1"/>
      <c r="S43" s="1"/>
      <c r="T43" s="1"/>
      <c r="U43" s="1"/>
      <c r="V43" s="1"/>
      <c r="W43" s="1"/>
      <c r="X43" s="1"/>
      <c r="Y43" s="1"/>
      <c r="Z43" s="1"/>
      <c r="AA43" s="1"/>
      <c r="AB43" s="1"/>
      <c r="AC43" s="1"/>
      <c r="AD43" s="1"/>
      <c r="AE43" s="1"/>
      <c r="AF43" s="1"/>
      <c r="AG43" s="1"/>
    </row>
    <row r="44" spans="2:34" s="2" customFormat="1" ht="13.5" customHeight="1" thickBot="1">
      <c r="B44" s="128" t="s">
        <v>233</v>
      </c>
      <c r="C44" s="151"/>
      <c r="D44" s="152"/>
      <c r="E44" s="152"/>
      <c r="F44" s="152"/>
      <c r="G44" s="152"/>
      <c r="H44" s="151"/>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row>
    <row r="45" spans="2:34" s="2" customFormat="1" ht="12.75" customHeight="1">
      <c r="B45" s="84" t="s">
        <v>216</v>
      </c>
      <c r="C45" s="109">
        <v>161.3</v>
      </c>
      <c r="D45" s="110">
        <v>218</v>
      </c>
      <c r="E45" s="110">
        <v>754</v>
      </c>
      <c r="F45" s="110">
        <v>198.3</v>
      </c>
      <c r="G45" s="110">
        <v>178.7</v>
      </c>
      <c r="H45" s="109">
        <v>171.6</v>
      </c>
      <c r="I45" s="110">
        <v>205.3</v>
      </c>
      <c r="J45" s="110">
        <v>772.1</v>
      </c>
      <c r="K45" s="110">
        <v>211</v>
      </c>
      <c r="L45" s="110">
        <v>196</v>
      </c>
      <c r="M45" s="110">
        <v>148.2</v>
      </c>
      <c r="N45" s="110">
        <v>216.9</v>
      </c>
      <c r="O45" s="110">
        <v>779.9</v>
      </c>
      <c r="P45" s="110">
        <v>212.8</v>
      </c>
      <c r="Q45" s="110">
        <v>180.90000000000003</v>
      </c>
      <c r="R45" s="110">
        <v>185</v>
      </c>
      <c r="S45" s="110">
        <v>201.2</v>
      </c>
      <c r="T45" s="110">
        <v>808.7</v>
      </c>
      <c r="U45" s="110">
        <v>221.7</v>
      </c>
      <c r="V45" s="110">
        <v>212.7</v>
      </c>
      <c r="W45" s="110">
        <v>180.3</v>
      </c>
      <c r="X45" s="110">
        <v>194.1</v>
      </c>
      <c r="Y45" s="110">
        <v>484.6</v>
      </c>
      <c r="Z45" s="110">
        <v>132.4</v>
      </c>
      <c r="AA45" s="110">
        <v>129.3</v>
      </c>
      <c r="AB45" s="110">
        <v>96</v>
      </c>
      <c r="AC45" s="110">
        <v>126.9</v>
      </c>
      <c r="AD45" s="110">
        <v>466.8</v>
      </c>
      <c r="AE45" s="110">
        <v>124.1</v>
      </c>
      <c r="AF45" s="110">
        <v>124</v>
      </c>
      <c r="AG45" s="110">
        <v>89.5</v>
      </c>
      <c r="AH45" s="110">
        <v>129.2</v>
      </c>
    </row>
    <row r="46" spans="2:34" s="2" customFormat="1" ht="12.75" customHeight="1">
      <c r="B46" s="84" t="s">
        <v>217</v>
      </c>
      <c r="C46" s="109">
        <v>154.1</v>
      </c>
      <c r="D46" s="110">
        <v>172.2</v>
      </c>
      <c r="E46" s="110">
        <v>592.7</v>
      </c>
      <c r="F46" s="110">
        <v>127.2</v>
      </c>
      <c r="G46" s="110">
        <v>108.4</v>
      </c>
      <c r="H46" s="109">
        <v>164.1</v>
      </c>
      <c r="I46" s="110">
        <v>193</v>
      </c>
      <c r="J46" s="110">
        <v>619.0999999999999</v>
      </c>
      <c r="K46" s="110">
        <v>104.4</v>
      </c>
      <c r="L46" s="110">
        <v>160</v>
      </c>
      <c r="M46" s="110">
        <v>223.9</v>
      </c>
      <c r="N46" s="110">
        <v>130.8</v>
      </c>
      <c r="O46" s="110">
        <v>389.4</v>
      </c>
      <c r="P46" s="110">
        <v>35.7</v>
      </c>
      <c r="Q46" s="110">
        <v>80.7</v>
      </c>
      <c r="R46" s="110">
        <v>187.60000000000002</v>
      </c>
      <c r="S46" s="110">
        <v>85.40000000000003</v>
      </c>
      <c r="T46" s="110">
        <v>296.79999999999995</v>
      </c>
      <c r="U46" s="110">
        <v>179.2</v>
      </c>
      <c r="V46" s="110">
        <v>42.4</v>
      </c>
      <c r="W46" s="110">
        <v>62.6</v>
      </c>
      <c r="X46" s="110">
        <v>12.5</v>
      </c>
      <c r="Y46" s="110">
        <v>0</v>
      </c>
      <c r="Z46" s="110">
        <v>0</v>
      </c>
      <c r="AA46" s="110">
        <v>0</v>
      </c>
      <c r="AB46" s="110">
        <v>0</v>
      </c>
      <c r="AC46" s="110">
        <v>0</v>
      </c>
      <c r="AD46" s="110">
        <v>0</v>
      </c>
      <c r="AE46" s="110">
        <v>0</v>
      </c>
      <c r="AF46" s="110">
        <v>0</v>
      </c>
      <c r="AG46" s="110">
        <v>0</v>
      </c>
      <c r="AH46" s="110">
        <v>0</v>
      </c>
    </row>
    <row r="47" spans="2:34" s="2" customFormat="1" ht="13.5" customHeight="1">
      <c r="B47" s="132" t="s">
        <v>200</v>
      </c>
      <c r="C47" s="144">
        <v>315.4</v>
      </c>
      <c r="D47" s="145">
        <v>390.2</v>
      </c>
      <c r="E47" s="145">
        <v>1346.6</v>
      </c>
      <c r="F47" s="145">
        <v>325.5</v>
      </c>
      <c r="G47" s="145">
        <v>287.1</v>
      </c>
      <c r="H47" s="144">
        <v>335.8</v>
      </c>
      <c r="I47" s="145">
        <v>398.3</v>
      </c>
      <c r="J47" s="145">
        <v>1391.3</v>
      </c>
      <c r="K47" s="145">
        <v>315.4</v>
      </c>
      <c r="L47" s="145">
        <v>356</v>
      </c>
      <c r="M47" s="145">
        <v>372.2</v>
      </c>
      <c r="N47" s="145">
        <v>347.7</v>
      </c>
      <c r="O47" s="145">
        <v>1169.3</v>
      </c>
      <c r="P47" s="145">
        <v>248.5</v>
      </c>
      <c r="Q47" s="145">
        <v>261.6</v>
      </c>
      <c r="R47" s="145">
        <v>372.6</v>
      </c>
      <c r="S47" s="145">
        <v>286.6</v>
      </c>
      <c r="T47" s="145">
        <v>1105.5</v>
      </c>
      <c r="U47" s="145">
        <v>400.9</v>
      </c>
      <c r="V47" s="145">
        <v>255.1</v>
      </c>
      <c r="W47" s="145">
        <v>242.9</v>
      </c>
      <c r="X47" s="145">
        <v>206.6</v>
      </c>
      <c r="Y47" s="145">
        <v>484.6</v>
      </c>
      <c r="Z47" s="145">
        <v>132.4</v>
      </c>
      <c r="AA47" s="145">
        <v>129.3</v>
      </c>
      <c r="AB47" s="145">
        <v>96</v>
      </c>
      <c r="AC47" s="145">
        <v>126.9</v>
      </c>
      <c r="AD47" s="145">
        <v>466.8</v>
      </c>
      <c r="AE47" s="145">
        <v>124.1</v>
      </c>
      <c r="AF47" s="145">
        <v>124</v>
      </c>
      <c r="AG47" s="145">
        <v>89.5</v>
      </c>
      <c r="AH47" s="145">
        <v>129.2</v>
      </c>
    </row>
    <row r="48" spans="2:34" s="2" customFormat="1" ht="12.75" customHeight="1">
      <c r="B48" s="1"/>
      <c r="C48" s="119"/>
      <c r="D48" s="114"/>
      <c r="E48" s="114"/>
      <c r="F48" s="114"/>
      <c r="G48" s="114"/>
      <c r="H48" s="119"/>
      <c r="I48" s="114"/>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90"/>
    </row>
    <row r="49" spans="2:34" s="2" customFormat="1" ht="13.5" customHeight="1" thickBot="1">
      <c r="B49" s="128" t="s">
        <v>255</v>
      </c>
      <c r="C49" s="151" t="s">
        <v>301</v>
      </c>
      <c r="D49" s="152" t="s">
        <v>212</v>
      </c>
      <c r="E49" s="152" t="s">
        <v>212</v>
      </c>
      <c r="F49" s="152" t="s">
        <v>212</v>
      </c>
      <c r="G49" s="152" t="s">
        <v>212</v>
      </c>
      <c r="H49" s="151" t="s">
        <v>212</v>
      </c>
      <c r="I49" s="152" t="s">
        <v>212</v>
      </c>
      <c r="J49" s="152" t="s">
        <v>212</v>
      </c>
      <c r="K49" s="152" t="s">
        <v>212</v>
      </c>
      <c r="L49" s="152" t="s">
        <v>212</v>
      </c>
      <c r="M49" s="152" t="s">
        <v>212</v>
      </c>
      <c r="N49" s="152" t="s">
        <v>212</v>
      </c>
      <c r="O49" s="152" t="s">
        <v>212</v>
      </c>
      <c r="P49" s="152" t="s">
        <v>212</v>
      </c>
      <c r="Q49" s="152" t="s">
        <v>212</v>
      </c>
      <c r="R49" s="152" t="s">
        <v>212</v>
      </c>
      <c r="S49" s="152" t="s">
        <v>212</v>
      </c>
      <c r="T49" s="152" t="s">
        <v>212</v>
      </c>
      <c r="U49" s="152" t="s">
        <v>212</v>
      </c>
      <c r="V49" s="152" t="s">
        <v>212</v>
      </c>
      <c r="W49" s="152" t="s">
        <v>212</v>
      </c>
      <c r="X49" s="152" t="s">
        <v>212</v>
      </c>
      <c r="Y49" s="152" t="s">
        <v>212</v>
      </c>
      <c r="Z49" s="152" t="s">
        <v>212</v>
      </c>
      <c r="AA49" s="152" t="s">
        <v>212</v>
      </c>
      <c r="AB49" s="152" t="s">
        <v>212</v>
      </c>
      <c r="AC49" s="152" t="s">
        <v>212</v>
      </c>
      <c r="AD49" s="152" t="s">
        <v>212</v>
      </c>
      <c r="AE49" s="152" t="s">
        <v>212</v>
      </c>
      <c r="AF49" s="152" t="s">
        <v>212</v>
      </c>
      <c r="AG49" s="152" t="s">
        <v>212</v>
      </c>
      <c r="AH49" s="152" t="s">
        <v>212</v>
      </c>
    </row>
    <row r="50" spans="2:34" ht="12.75" customHeight="1">
      <c r="B50" s="84" t="s">
        <v>235</v>
      </c>
      <c r="C50" s="109">
        <v>6732.3</v>
      </c>
      <c r="D50" s="110">
        <v>17668.7</v>
      </c>
      <c r="E50" s="110">
        <v>39526.6</v>
      </c>
      <c r="F50" s="110">
        <v>15079.3</v>
      </c>
      <c r="G50" s="110">
        <v>2944.9</v>
      </c>
      <c r="H50" s="109">
        <v>5350.6</v>
      </c>
      <c r="I50" s="110">
        <v>16151.8</v>
      </c>
      <c r="J50" s="110">
        <v>36208.5</v>
      </c>
      <c r="K50" s="110">
        <v>12642.859999999999</v>
      </c>
      <c r="L50" s="110">
        <v>2701.3</v>
      </c>
      <c r="M50" s="110">
        <v>5809.51</v>
      </c>
      <c r="N50" s="110">
        <v>15054.92</v>
      </c>
      <c r="O50" s="110">
        <v>36616.97</v>
      </c>
      <c r="P50" s="110">
        <v>12980.330000000002</v>
      </c>
      <c r="Q50" s="110">
        <v>2866.65</v>
      </c>
      <c r="R50" s="110">
        <v>5336.050000000001</v>
      </c>
      <c r="S50" s="110">
        <v>15433.94</v>
      </c>
      <c r="T50" s="110">
        <v>40174.509999999995</v>
      </c>
      <c r="U50" s="110">
        <v>12530.1</v>
      </c>
      <c r="V50" s="110">
        <v>3367.4399999999987</v>
      </c>
      <c r="W50" s="110">
        <v>5765.6</v>
      </c>
      <c r="X50" s="110">
        <v>18511.37</v>
      </c>
      <c r="Y50" s="110">
        <v>40213.89</v>
      </c>
      <c r="Z50" s="110">
        <v>14241.99</v>
      </c>
      <c r="AA50" s="110">
        <v>2747.7</v>
      </c>
      <c r="AB50" s="110">
        <v>5503.2</v>
      </c>
      <c r="AC50" s="110">
        <v>17721</v>
      </c>
      <c r="AD50" s="110">
        <v>38660.2</v>
      </c>
      <c r="AE50" s="110">
        <v>13317.2</v>
      </c>
      <c r="AF50" s="110">
        <v>2789.3</v>
      </c>
      <c r="AG50" s="110">
        <v>5199.7</v>
      </c>
      <c r="AH50" s="110">
        <v>17354</v>
      </c>
    </row>
    <row r="51" spans="2:34" ht="12.75" customHeight="1">
      <c r="B51" s="84"/>
      <c r="C51" s="109"/>
      <c r="D51" s="110"/>
      <c r="E51" s="110"/>
      <c r="F51" s="110"/>
      <c r="G51" s="110"/>
      <c r="H51" s="109"/>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row>
    <row r="52" spans="2:34" ht="12.75" customHeight="1" thickBot="1">
      <c r="B52" s="128"/>
      <c r="C52" s="151" t="s">
        <v>302</v>
      </c>
      <c r="D52" s="152" t="s">
        <v>81</v>
      </c>
      <c r="E52" s="152" t="s">
        <v>81</v>
      </c>
      <c r="F52" s="152" t="s">
        <v>81</v>
      </c>
      <c r="G52" s="152" t="s">
        <v>81</v>
      </c>
      <c r="H52" s="151" t="s">
        <v>81</v>
      </c>
      <c r="I52" s="152" t="s">
        <v>81</v>
      </c>
      <c r="J52" s="152" t="s">
        <v>81</v>
      </c>
      <c r="K52" s="152" t="s">
        <v>81</v>
      </c>
      <c r="L52" s="152" t="s">
        <v>81</v>
      </c>
      <c r="M52" s="152" t="s">
        <v>81</v>
      </c>
      <c r="N52" s="152" t="s">
        <v>81</v>
      </c>
      <c r="O52" s="152" t="s">
        <v>81</v>
      </c>
      <c r="P52" s="152" t="s">
        <v>81</v>
      </c>
      <c r="Q52" s="152" t="s">
        <v>81</v>
      </c>
      <c r="R52" s="152" t="s">
        <v>81</v>
      </c>
      <c r="S52" s="152" t="s">
        <v>81</v>
      </c>
      <c r="T52" s="152" t="s">
        <v>81</v>
      </c>
      <c r="U52" s="152" t="s">
        <v>81</v>
      </c>
      <c r="V52" s="152" t="s">
        <v>81</v>
      </c>
      <c r="W52" s="152" t="s">
        <v>81</v>
      </c>
      <c r="X52" s="152" t="s">
        <v>81</v>
      </c>
      <c r="Y52" s="152" t="s">
        <v>81</v>
      </c>
      <c r="Z52" s="152" t="s">
        <v>81</v>
      </c>
      <c r="AA52" s="152" t="s">
        <v>81</v>
      </c>
      <c r="AB52" s="152" t="s">
        <v>81</v>
      </c>
      <c r="AC52" s="152" t="s">
        <v>81</v>
      </c>
      <c r="AD52" s="152" t="s">
        <v>81</v>
      </c>
      <c r="AE52" s="152" t="s">
        <v>81</v>
      </c>
      <c r="AF52" s="152" t="s">
        <v>81</v>
      </c>
      <c r="AG52" s="152" t="s">
        <v>81</v>
      </c>
      <c r="AH52" s="152" t="s">
        <v>81</v>
      </c>
    </row>
    <row r="53" spans="2:34" ht="12.75" customHeight="1">
      <c r="B53" s="84" t="s">
        <v>236</v>
      </c>
      <c r="C53" s="109">
        <v>736.5</v>
      </c>
      <c r="D53" s="110">
        <v>1458</v>
      </c>
      <c r="E53" s="110">
        <v>3604</v>
      </c>
      <c r="F53" s="110">
        <v>1204.2</v>
      </c>
      <c r="G53" s="110">
        <v>418.4</v>
      </c>
      <c r="H53" s="109">
        <v>591.3</v>
      </c>
      <c r="I53" s="110">
        <v>1390.1</v>
      </c>
      <c r="J53" s="110">
        <v>3487.29</v>
      </c>
      <c r="K53" s="110">
        <v>1135.67</v>
      </c>
      <c r="L53" s="110">
        <v>328.1</v>
      </c>
      <c r="M53" s="110">
        <v>674.4200000000001</v>
      </c>
      <c r="N53" s="110">
        <v>1349.1</v>
      </c>
      <c r="O53" s="110">
        <v>3555.43</v>
      </c>
      <c r="P53" s="110">
        <v>1131.5099999999998</v>
      </c>
      <c r="Q53" s="110">
        <v>386.13</v>
      </c>
      <c r="R53" s="110">
        <v>647.6199999999999</v>
      </c>
      <c r="S53" s="110">
        <v>1390.17</v>
      </c>
      <c r="T53" s="110">
        <v>3772.2000000000003</v>
      </c>
      <c r="U53" s="110">
        <v>1188.9</v>
      </c>
      <c r="V53" s="110">
        <v>444.6300000000001</v>
      </c>
      <c r="W53" s="110">
        <v>613</v>
      </c>
      <c r="X53" s="110">
        <v>1525.67</v>
      </c>
      <c r="Y53" s="110">
        <v>3719.3100000000004</v>
      </c>
      <c r="Z53" s="110">
        <v>1287.91</v>
      </c>
      <c r="AA53" s="110">
        <v>395.7</v>
      </c>
      <c r="AB53" s="110">
        <v>632.7</v>
      </c>
      <c r="AC53" s="110">
        <v>1403</v>
      </c>
      <c r="AD53" s="110">
        <v>3685.1</v>
      </c>
      <c r="AE53" s="110">
        <v>1279.7</v>
      </c>
      <c r="AF53" s="110">
        <v>432.8</v>
      </c>
      <c r="AG53" s="110">
        <v>572.3</v>
      </c>
      <c r="AH53" s="110">
        <v>1400.3</v>
      </c>
    </row>
    <row r="54" ht="12.75" customHeight="1"/>
    <row r="55" ht="12.75" customHeight="1">
      <c r="B55" s="108" t="s">
        <v>237</v>
      </c>
    </row>
    <row r="61" ht="12.75" customHeight="1"/>
    <row r="62" ht="12.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dimension ref="B2:AI42"/>
  <sheetViews>
    <sheetView showGridLines="0" zoomScale="90" zoomScaleNormal="90" zoomScaleSheetLayoutView="90" workbookViewId="0" topLeftCell="A1">
      <pane xSplit="2" ySplit="6" topLeftCell="C7" activePane="bottomRight" state="frozen"/>
      <selection pane="topLeft" activeCell="A1" sqref="A1"/>
      <selection pane="topRight" activeCell="C1" sqref="C1"/>
      <selection pane="bottomLeft" activeCell="A6" sqref="A6"/>
      <selection pane="bottomRight" activeCell="K23" sqref="K23"/>
    </sheetView>
  </sheetViews>
  <sheetFormatPr defaultColWidth="9.140625" defaultRowHeight="12.75"/>
  <cols>
    <col min="1" max="1" width="1.28515625" style="75" customWidth="1"/>
    <col min="2" max="2" width="92.00390625" style="75" customWidth="1"/>
    <col min="3" max="4" width="20.7109375" style="75" customWidth="1"/>
    <col min="5" max="6" width="20.7109375" style="74" customWidth="1"/>
    <col min="7" max="17" width="20.7109375" style="75" customWidth="1"/>
    <col min="18" max="26" width="17.7109375" style="75" customWidth="1"/>
    <col min="27" max="31" width="17.7109375" style="75" hidden="1" customWidth="1"/>
    <col min="32" max="16384" width="9.140625" style="75" customWidth="1"/>
  </cols>
  <sheetData>
    <row r="2" spans="2:9" ht="15.75" customHeight="1">
      <c r="B2" s="80"/>
      <c r="C2" s="80"/>
      <c r="D2" s="80"/>
      <c r="E2" s="80"/>
      <c r="F2" s="80"/>
      <c r="G2" s="80"/>
      <c r="H2" s="81"/>
      <c r="I2" s="122"/>
    </row>
    <row r="3" spans="2:4" ht="12.75">
      <c r="B3" s="74"/>
      <c r="C3" s="74"/>
      <c r="D3" s="76"/>
    </row>
    <row r="4" spans="2:22" ht="75.75" customHeight="1">
      <c r="B4" s="153" t="s">
        <v>285</v>
      </c>
      <c r="C4" s="161" t="s">
        <v>248</v>
      </c>
      <c r="D4" s="161" t="s">
        <v>250</v>
      </c>
      <c r="E4" s="161" t="s">
        <v>240</v>
      </c>
      <c r="F4" s="161" t="s">
        <v>234</v>
      </c>
      <c r="G4" s="162" t="s">
        <v>251</v>
      </c>
      <c r="H4" s="161" t="s">
        <v>257</v>
      </c>
      <c r="I4" s="163" t="s">
        <v>200</v>
      </c>
      <c r="S4" s="77"/>
      <c r="T4" s="77"/>
      <c r="U4" s="77"/>
      <c r="V4" s="77"/>
    </row>
    <row r="5" spans="2:22" ht="12" customHeight="1">
      <c r="B5" s="181"/>
      <c r="C5" s="182" t="s">
        <v>103</v>
      </c>
      <c r="D5" s="182" t="s">
        <v>103</v>
      </c>
      <c r="E5" s="182" t="s">
        <v>103</v>
      </c>
      <c r="F5" s="182" t="s">
        <v>103</v>
      </c>
      <c r="G5" s="182" t="s">
        <v>103</v>
      </c>
      <c r="H5" s="182" t="s">
        <v>103</v>
      </c>
      <c r="I5" s="183" t="s">
        <v>103</v>
      </c>
      <c r="S5" s="77"/>
      <c r="T5" s="77"/>
      <c r="U5" s="77"/>
      <c r="V5" s="77"/>
    </row>
    <row r="6" spans="2:22" ht="12" customHeight="1" thickBot="1">
      <c r="B6" s="184"/>
      <c r="C6" s="185"/>
      <c r="D6" s="185"/>
      <c r="E6" s="185"/>
      <c r="F6" s="185"/>
      <c r="G6" s="185"/>
      <c r="H6" s="185"/>
      <c r="I6" s="186"/>
      <c r="S6" s="77"/>
      <c r="T6" s="77"/>
      <c r="U6" s="77"/>
      <c r="V6" s="77"/>
    </row>
    <row r="7" spans="2:9" ht="13.5" customHeight="1">
      <c r="B7" s="164" t="s">
        <v>241</v>
      </c>
      <c r="C7" s="165"/>
      <c r="D7" s="165"/>
      <c r="E7" s="165"/>
      <c r="F7" s="165"/>
      <c r="G7" s="165"/>
      <c r="H7" s="165"/>
      <c r="I7" s="166"/>
    </row>
    <row r="8" spans="2:9" ht="12.75" customHeight="1">
      <c r="B8" s="167" t="s">
        <v>242</v>
      </c>
      <c r="C8" s="93">
        <v>674</v>
      </c>
      <c r="D8" s="93">
        <v>5867</v>
      </c>
      <c r="E8" s="93">
        <v>294</v>
      </c>
      <c r="F8" s="93">
        <v>301</v>
      </c>
      <c r="G8" s="93">
        <v>28</v>
      </c>
      <c r="H8" s="93">
        <v>0</v>
      </c>
      <c r="I8" s="87">
        <v>7165</v>
      </c>
    </row>
    <row r="9" spans="2:9" ht="12.75" customHeight="1">
      <c r="B9" s="167" t="s">
        <v>256</v>
      </c>
      <c r="C9" s="93">
        <v>620</v>
      </c>
      <c r="D9" s="93">
        <v>20</v>
      </c>
      <c r="E9" s="93">
        <v>847</v>
      </c>
      <c r="F9" s="93">
        <v>107</v>
      </c>
      <c r="G9" s="93">
        <v>59</v>
      </c>
      <c r="H9" s="93">
        <v>0</v>
      </c>
      <c r="I9" s="87">
        <v>1654</v>
      </c>
    </row>
    <row r="10" spans="2:9" ht="13.5" customHeight="1" thickBot="1">
      <c r="B10" s="168" t="s">
        <v>243</v>
      </c>
      <c r="C10" s="131">
        <v>1294</v>
      </c>
      <c r="D10" s="131">
        <v>5887</v>
      </c>
      <c r="E10" s="131">
        <v>1142</v>
      </c>
      <c r="F10" s="131">
        <v>408</v>
      </c>
      <c r="G10" s="131">
        <v>87</v>
      </c>
      <c r="H10" s="131">
        <v>-1654</v>
      </c>
      <c r="I10" s="129">
        <v>7165</v>
      </c>
    </row>
    <row r="11" spans="2:9" ht="13.5" customHeight="1" thickBot="1">
      <c r="B11" s="168" t="s">
        <v>95</v>
      </c>
      <c r="C11" s="131">
        <v>863</v>
      </c>
      <c r="D11" s="131">
        <v>-268</v>
      </c>
      <c r="E11" s="131">
        <v>692</v>
      </c>
      <c r="F11" s="131">
        <v>170</v>
      </c>
      <c r="G11" s="131">
        <v>-54</v>
      </c>
      <c r="H11" s="131">
        <v>5</v>
      </c>
      <c r="I11" s="129">
        <v>1408</v>
      </c>
    </row>
    <row r="12" spans="2:9" ht="12.75" customHeight="1">
      <c r="B12" s="167" t="s">
        <v>96</v>
      </c>
      <c r="C12" s="93">
        <v>-257</v>
      </c>
      <c r="D12" s="93">
        <v>-52</v>
      </c>
      <c r="E12" s="93">
        <v>-229</v>
      </c>
      <c r="F12" s="93">
        <v>-90</v>
      </c>
      <c r="G12" s="93">
        <v>-12</v>
      </c>
      <c r="H12" s="93">
        <v>0</v>
      </c>
      <c r="I12" s="87">
        <v>-640</v>
      </c>
    </row>
    <row r="13" spans="2:9" ht="12.75" customHeight="1" thickBot="1">
      <c r="B13" s="168" t="s">
        <v>97</v>
      </c>
      <c r="C13" s="131">
        <v>606</v>
      </c>
      <c r="D13" s="131">
        <v>-321</v>
      </c>
      <c r="E13" s="131">
        <v>463</v>
      </c>
      <c r="F13" s="131">
        <v>81</v>
      </c>
      <c r="G13" s="131">
        <v>-66</v>
      </c>
      <c r="H13" s="131">
        <v>5</v>
      </c>
      <c r="I13" s="129">
        <v>768</v>
      </c>
    </row>
    <row r="14" spans="2:35" ht="12.75" customHeight="1">
      <c r="B14" s="167" t="s">
        <v>94</v>
      </c>
      <c r="C14" s="94">
        <v>-2.8000000000000114</v>
      </c>
      <c r="D14" s="94" t="s">
        <v>75</v>
      </c>
      <c r="E14" s="94">
        <v>-1</v>
      </c>
      <c r="F14" s="94">
        <v>0</v>
      </c>
      <c r="G14" s="94">
        <v>-20.7</v>
      </c>
      <c r="H14" s="94">
        <v>0</v>
      </c>
      <c r="I14" s="87">
        <v>-24.50000000000001</v>
      </c>
      <c r="S14" s="77"/>
      <c r="T14" s="77"/>
      <c r="U14" s="77"/>
      <c r="V14" s="77"/>
      <c r="AI14" s="77"/>
    </row>
    <row r="15" spans="2:35" ht="12.75" customHeight="1">
      <c r="B15" s="167" t="s">
        <v>244</v>
      </c>
      <c r="C15" s="94">
        <v>0</v>
      </c>
      <c r="D15" s="94" t="s">
        <v>75</v>
      </c>
      <c r="E15" s="94">
        <v>0</v>
      </c>
      <c r="F15" s="94">
        <v>-5.68784233230016</v>
      </c>
      <c r="G15" s="94">
        <v>1.85652199017603</v>
      </c>
      <c r="H15" s="94">
        <v>0</v>
      </c>
      <c r="I15" s="87">
        <v>-3.8313203421241298</v>
      </c>
      <c r="AI15" s="77"/>
    </row>
    <row r="16" spans="2:35" ht="12.75" customHeight="1">
      <c r="B16" s="167" t="s">
        <v>245</v>
      </c>
      <c r="C16" s="93">
        <v>-274</v>
      </c>
      <c r="D16" s="93">
        <v>-4</v>
      </c>
      <c r="E16" s="93">
        <v>-237</v>
      </c>
      <c r="F16" s="93">
        <v>-117</v>
      </c>
      <c r="G16" s="93">
        <v>-22</v>
      </c>
      <c r="H16" s="93">
        <v>-16</v>
      </c>
      <c r="I16" s="87">
        <v>-670</v>
      </c>
      <c r="AI16" s="77"/>
    </row>
    <row r="17" spans="2:35" ht="12.75" customHeight="1">
      <c r="B17" s="167" t="s">
        <v>107</v>
      </c>
      <c r="C17" s="93">
        <v>-53</v>
      </c>
      <c r="D17" s="93">
        <v>-47</v>
      </c>
      <c r="E17" s="93">
        <v>31</v>
      </c>
      <c r="F17" s="93">
        <v>-5</v>
      </c>
      <c r="G17" s="93">
        <v>-24</v>
      </c>
      <c r="H17" s="93">
        <v>6</v>
      </c>
      <c r="I17" s="87">
        <v>-91</v>
      </c>
      <c r="W17" s="6"/>
      <c r="X17" s="6"/>
      <c r="Y17" s="6"/>
      <c r="Z17" s="6"/>
      <c r="AA17" s="61"/>
      <c r="AB17" s="6"/>
      <c r="AC17" s="6"/>
      <c r="AD17" s="6"/>
      <c r="AE17" s="6"/>
      <c r="AF17" s="154"/>
      <c r="AG17" s="77"/>
      <c r="AH17" s="77"/>
      <c r="AI17" s="77"/>
    </row>
    <row r="18" spans="2:35" ht="13.5" customHeight="1">
      <c r="B18" s="169" t="s">
        <v>246</v>
      </c>
      <c r="C18" s="93">
        <v>7094</v>
      </c>
      <c r="D18" s="93">
        <v>2945</v>
      </c>
      <c r="E18" s="93">
        <v>11128</v>
      </c>
      <c r="F18" s="93">
        <v>1835</v>
      </c>
      <c r="G18" s="93">
        <v>1870</v>
      </c>
      <c r="H18" s="93">
        <v>0</v>
      </c>
      <c r="I18" s="87">
        <v>24872</v>
      </c>
      <c r="S18" s="77"/>
      <c r="T18" s="77"/>
      <c r="U18" s="77"/>
      <c r="V18" s="77"/>
      <c r="AH18" s="77"/>
      <c r="AI18" s="77"/>
    </row>
    <row r="19" spans="2:35" ht="12.75" customHeight="1">
      <c r="B19" s="169"/>
      <c r="C19" s="165"/>
      <c r="D19" s="165"/>
      <c r="E19" s="165"/>
      <c r="F19" s="165"/>
      <c r="G19" s="165"/>
      <c r="H19" s="165"/>
      <c r="I19" s="166"/>
      <c r="AH19" s="77"/>
      <c r="AI19" s="77"/>
    </row>
    <row r="20" spans="2:35" ht="12.75" customHeight="1">
      <c r="B20" s="75" t="s">
        <v>247</v>
      </c>
      <c r="C20" s="165"/>
      <c r="D20" s="165"/>
      <c r="E20" s="165"/>
      <c r="F20" s="165"/>
      <c r="G20" s="165"/>
      <c r="H20" s="165"/>
      <c r="I20" s="166"/>
      <c r="AH20" s="77"/>
      <c r="AI20" s="77"/>
    </row>
    <row r="21" spans="2:35" ht="12.75" customHeight="1">
      <c r="B21" s="169"/>
      <c r="C21" s="165"/>
      <c r="D21" s="165"/>
      <c r="E21" s="165"/>
      <c r="F21" s="165"/>
      <c r="G21" s="165"/>
      <c r="H21" s="165"/>
      <c r="I21" s="166"/>
      <c r="AH21" s="77"/>
      <c r="AI21" s="77"/>
    </row>
    <row r="22" spans="2:35" s="74" customFormat="1" ht="12.75" customHeight="1">
      <c r="B22" s="75"/>
      <c r="D22" s="75"/>
      <c r="E22" s="75"/>
      <c r="G22" s="75"/>
      <c r="H22" s="75"/>
      <c r="I22" s="170"/>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2:20" ht="75.75" customHeight="1">
      <c r="B23" s="153" t="s">
        <v>286</v>
      </c>
      <c r="C23" s="161" t="s">
        <v>258</v>
      </c>
      <c r="D23" s="161" t="s">
        <v>259</v>
      </c>
      <c r="E23" s="161" t="s">
        <v>260</v>
      </c>
      <c r="F23" s="161" t="s">
        <v>261</v>
      </c>
      <c r="G23" s="162" t="s">
        <v>262</v>
      </c>
      <c r="H23" s="161" t="s">
        <v>264</v>
      </c>
      <c r="I23" s="163" t="s">
        <v>263</v>
      </c>
      <c r="S23" s="20"/>
      <c r="T23" s="20"/>
    </row>
    <row r="24" spans="2:20" ht="12.75" customHeight="1">
      <c r="B24" s="181"/>
      <c r="C24" s="182" t="s">
        <v>103</v>
      </c>
      <c r="D24" s="182" t="s">
        <v>103</v>
      </c>
      <c r="E24" s="182" t="s">
        <v>103</v>
      </c>
      <c r="F24" s="182" t="s">
        <v>103</v>
      </c>
      <c r="G24" s="182" t="s">
        <v>103</v>
      </c>
      <c r="H24" s="182" t="s">
        <v>103</v>
      </c>
      <c r="I24" s="183" t="s">
        <v>103</v>
      </c>
      <c r="S24" s="6"/>
      <c r="T24" s="6"/>
    </row>
    <row r="25" spans="2:20" ht="12.75" customHeight="1" thickBot="1">
      <c r="B25" s="184" t="s">
        <v>104</v>
      </c>
      <c r="C25" s="187" t="s">
        <v>104</v>
      </c>
      <c r="D25" s="187" t="s">
        <v>104</v>
      </c>
      <c r="E25" s="187" t="s">
        <v>104</v>
      </c>
      <c r="F25" s="187" t="s">
        <v>104</v>
      </c>
      <c r="G25" s="187" t="s">
        <v>104</v>
      </c>
      <c r="H25" s="187" t="s">
        <v>104</v>
      </c>
      <c r="I25" s="188" t="s">
        <v>104</v>
      </c>
      <c r="S25" s="53">
        <f>_xlfn.IFERROR(H25/H41-1,"")</f>
      </c>
      <c r="T25" s="53">
        <f>_xlfn.IFERROR(K25/K41-1,"")</f>
      </c>
    </row>
    <row r="26" spans="2:9" ht="13.5" customHeight="1">
      <c r="B26" s="164" t="s">
        <v>241</v>
      </c>
      <c r="C26" s="165"/>
      <c r="D26" s="165"/>
      <c r="E26" s="165"/>
      <c r="F26" s="165"/>
      <c r="G26" s="165"/>
      <c r="H26" s="165"/>
      <c r="I26" s="166"/>
    </row>
    <row r="27" spans="2:9" ht="12.75" customHeight="1">
      <c r="B27" s="167" t="s">
        <v>242</v>
      </c>
      <c r="C27" s="93">
        <v>701</v>
      </c>
      <c r="D27" s="93">
        <v>5187</v>
      </c>
      <c r="E27" s="93">
        <v>219</v>
      </c>
      <c r="F27" s="93">
        <v>219</v>
      </c>
      <c r="G27" s="93">
        <v>42</v>
      </c>
      <c r="H27" s="93">
        <v>0</v>
      </c>
      <c r="I27" s="87">
        <v>6369</v>
      </c>
    </row>
    <row r="28" spans="2:9" ht="12.75" customHeight="1">
      <c r="B28" s="167" t="s">
        <v>256</v>
      </c>
      <c r="C28" s="93">
        <v>531</v>
      </c>
      <c r="D28" s="93">
        <v>75</v>
      </c>
      <c r="E28" s="93">
        <v>846</v>
      </c>
      <c r="F28" s="93">
        <v>162</v>
      </c>
      <c r="G28" s="93">
        <v>63</v>
      </c>
      <c r="H28" s="93">
        <v>0</v>
      </c>
      <c r="I28" s="87">
        <v>1676</v>
      </c>
    </row>
    <row r="29" spans="2:9" ht="13.5" customHeight="1" thickBot="1">
      <c r="B29" s="168" t="s">
        <v>243</v>
      </c>
      <c r="C29" s="131">
        <v>1232</v>
      </c>
      <c r="D29" s="131">
        <v>5262</v>
      </c>
      <c r="E29" s="131">
        <v>1065</v>
      </c>
      <c r="F29" s="131">
        <v>381</v>
      </c>
      <c r="G29" s="131">
        <v>105</v>
      </c>
      <c r="H29" s="131">
        <v>-1676</v>
      </c>
      <c r="I29" s="129">
        <v>6369</v>
      </c>
    </row>
    <row r="30" spans="2:9" ht="12.75" customHeight="1" thickBot="1">
      <c r="B30" s="168" t="s">
        <v>95</v>
      </c>
      <c r="C30" s="131">
        <v>17</v>
      </c>
      <c r="D30" s="131">
        <v>8</v>
      </c>
      <c r="E30" s="131">
        <v>665</v>
      </c>
      <c r="F30" s="131">
        <v>87</v>
      </c>
      <c r="G30" s="131">
        <v>-42</v>
      </c>
      <c r="H30" s="131">
        <v>2</v>
      </c>
      <c r="I30" s="208">
        <v>738</v>
      </c>
    </row>
    <row r="31" spans="2:9" ht="12.75" customHeight="1">
      <c r="B31" s="167" t="s">
        <v>96</v>
      </c>
      <c r="C31" s="93">
        <v>-290</v>
      </c>
      <c r="D31" s="93">
        <v>-53</v>
      </c>
      <c r="E31" s="93">
        <v>-230</v>
      </c>
      <c r="F31" s="93">
        <v>-80</v>
      </c>
      <c r="G31" s="93">
        <v>-13</v>
      </c>
      <c r="H31" s="94">
        <v>0</v>
      </c>
      <c r="I31" s="102">
        <v>-665</v>
      </c>
    </row>
    <row r="32" spans="2:9" ht="12.75" customHeight="1" thickBot="1">
      <c r="B32" s="168" t="s">
        <v>97</v>
      </c>
      <c r="C32" s="131">
        <v>-273</v>
      </c>
      <c r="D32" s="131">
        <v>-45</v>
      </c>
      <c r="E32" s="131">
        <v>435</v>
      </c>
      <c r="F32" s="131">
        <v>8</v>
      </c>
      <c r="G32" s="131">
        <v>-55</v>
      </c>
      <c r="H32" s="131">
        <v>2</v>
      </c>
      <c r="I32" s="129">
        <v>73</v>
      </c>
    </row>
    <row r="33" spans="2:9" ht="12.75" customHeight="1">
      <c r="B33" s="167" t="s">
        <v>94</v>
      </c>
      <c r="C33" s="93">
        <v>-746.5</v>
      </c>
      <c r="D33" s="94">
        <v>-2.1</v>
      </c>
      <c r="E33" s="93">
        <v>-0.1</v>
      </c>
      <c r="F33" s="93">
        <v>0</v>
      </c>
      <c r="G33" s="93">
        <v>-13</v>
      </c>
      <c r="H33" s="93">
        <v>0</v>
      </c>
      <c r="I33" s="87">
        <v>-761</v>
      </c>
    </row>
    <row r="34" spans="2:9" ht="12.75" customHeight="1">
      <c r="B34" s="167" t="s">
        <v>244</v>
      </c>
      <c r="C34" s="93">
        <v>0</v>
      </c>
      <c r="D34" s="94" t="s">
        <v>75</v>
      </c>
      <c r="E34" s="93">
        <v>0</v>
      </c>
      <c r="F34" s="93">
        <v>-41</v>
      </c>
      <c r="G34" s="93">
        <v>0</v>
      </c>
      <c r="H34" s="93">
        <v>0</v>
      </c>
      <c r="I34" s="87">
        <v>-41</v>
      </c>
    </row>
    <row r="35" spans="2:9" ht="12.75" customHeight="1">
      <c r="B35" s="167" t="s">
        <v>245</v>
      </c>
      <c r="C35" s="93">
        <v>-276</v>
      </c>
      <c r="D35" s="93">
        <v>14</v>
      </c>
      <c r="E35" s="93">
        <v>-189</v>
      </c>
      <c r="F35" s="93">
        <v>-22</v>
      </c>
      <c r="G35" s="93">
        <v>-25</v>
      </c>
      <c r="H35" s="93">
        <v>-12</v>
      </c>
      <c r="I35" s="87">
        <v>-510</v>
      </c>
    </row>
    <row r="36" spans="2:9" ht="12.75" customHeight="1">
      <c r="B36" s="167" t="s">
        <v>107</v>
      </c>
      <c r="C36" s="93">
        <v>-512</v>
      </c>
      <c r="D36" s="93">
        <v>-19</v>
      </c>
      <c r="E36" s="93">
        <v>-17</v>
      </c>
      <c r="F36" s="93">
        <v>130</v>
      </c>
      <c r="G36" s="93">
        <v>5</v>
      </c>
      <c r="H36" s="93">
        <v>6</v>
      </c>
      <c r="I36" s="87">
        <v>-406</v>
      </c>
    </row>
    <row r="37" spans="2:9" ht="13.5" customHeight="1">
      <c r="B37" s="169" t="s">
        <v>246</v>
      </c>
      <c r="C37" s="93">
        <v>8141</v>
      </c>
      <c r="D37" s="93">
        <v>2871</v>
      </c>
      <c r="E37" s="93">
        <v>10749</v>
      </c>
      <c r="F37" s="93">
        <v>1587</v>
      </c>
      <c r="G37" s="93">
        <v>1948</v>
      </c>
      <c r="H37" s="93">
        <v>0</v>
      </c>
      <c r="I37" s="87">
        <v>25296</v>
      </c>
    </row>
    <row r="38" spans="2:17" ht="12.75" customHeight="1">
      <c r="B38" s="169"/>
      <c r="C38" s="165"/>
      <c r="D38" s="165"/>
      <c r="E38" s="165"/>
      <c r="F38" s="165"/>
      <c r="G38" s="165"/>
      <c r="H38" s="165"/>
      <c r="I38" s="166"/>
      <c r="K38" s="75">
        <f aca="true" t="shared" si="0" ref="K38:Q38">_xlfn.IFERROR(B38/B59-1,"")</f>
      </c>
      <c r="L38" s="75">
        <f t="shared" si="0"/>
      </c>
      <c r="M38" s="75">
        <f t="shared" si="0"/>
      </c>
      <c r="N38" s="75">
        <f t="shared" si="0"/>
      </c>
      <c r="O38" s="75">
        <f t="shared" si="0"/>
      </c>
      <c r="P38" s="75">
        <f t="shared" si="0"/>
      </c>
      <c r="Q38" s="166">
        <f t="shared" si="0"/>
      </c>
    </row>
    <row r="39" spans="2:9" ht="15.75" customHeight="1">
      <c r="B39" s="75" t="s">
        <v>247</v>
      </c>
      <c r="C39" s="165"/>
      <c r="D39" s="165"/>
      <c r="E39" s="165"/>
      <c r="F39" s="165"/>
      <c r="G39" s="165"/>
      <c r="H39" s="165"/>
      <c r="I39" s="166"/>
    </row>
    <row r="40" ht="15.75" customHeight="1"/>
    <row r="41" ht="15.75" customHeight="1"/>
    <row r="42" spans="2:3" ht="15.75" customHeight="1">
      <c r="B42" s="74"/>
      <c r="C42" s="74"/>
    </row>
    <row r="43" ht="15.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0"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Sawicki Mateusz</cp:lastModifiedBy>
  <cp:lastPrinted>2017-05-18T14:59:21Z</cp:lastPrinted>
  <dcterms:created xsi:type="dcterms:W3CDTF">2007-11-13T09:27:33Z</dcterms:created>
  <dcterms:modified xsi:type="dcterms:W3CDTF">2017-10-19T09:48:14Z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