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135" windowWidth="13335" windowHeight="11175" tabRatio="779" activeTab="0"/>
  </bookViews>
  <sheets>
    <sheet name="P&amp;L" sheetId="1" r:id="rId1"/>
    <sheet name="Balance sheet" sheetId="2" r:id="rId2"/>
    <sheet name="CF" sheetId="3" r:id="rId3"/>
    <sheet name="Additional data" sheetId="4" r:id="rId4"/>
    <sheet name="Hedging" sheetId="5" r:id="rId5"/>
    <sheet name="Operating data" sheetId="6" r:id="rId6"/>
    <sheet name="Segments_1-3Q" sheetId="7" r:id="rId7"/>
    <sheet name="Segments_3Q" sheetId="8" r:id="rId8"/>
    <sheet name="Segments_1Q" sheetId="9" state="hidden" r:id="rId9"/>
    <sheet name="Segment_E&amp;P_quarterly_2013-14" sheetId="10" r:id="rId10"/>
    <sheet name="Segment_T&amp;S_quarterly_2013-14" sheetId="11" r:id="rId11"/>
    <sheet name="Segment_D_quarterly_2013-14" sheetId="12" r:id="rId12"/>
    <sheet name="Segment_Gen_quarterly_2013-14" sheetId="13" r:id="rId13"/>
    <sheet name="Segment_Oth_quarterly_2013-14" sheetId="14" r:id="rId14"/>
  </sheets>
  <externalReferences>
    <externalReference r:id="rId17"/>
  </externalReferences>
  <definedNames>
    <definedName name="_xlnm.Print_Area" localSheetId="3">'Additional data'!$A$2:$J$34</definedName>
    <definedName name="_xlnm.Print_Area" localSheetId="1">'Balance sheet'!$B$2:$F$71</definedName>
    <definedName name="_xlnm.Print_Area" localSheetId="2">'CF'!$B$2:$J$56</definedName>
    <definedName name="_xlnm.Print_Area" localSheetId="4">'Hedging'!$A$2:$I$27</definedName>
    <definedName name="_xlnm.Print_Area" localSheetId="5">'Operating data'!$A$2:$N$59</definedName>
    <definedName name="_xlnm.Print_Area" localSheetId="0">'P&amp;L'!$B$2:$S$31</definedName>
    <definedName name="_xlnm.Print_Area" localSheetId="11">'Segment_D_quarterly_2013-14'!$B$2:$M$20</definedName>
    <definedName name="_xlnm.Print_Area" localSheetId="9">'Segment_E&amp;P_quarterly_2013-14'!$B$2:$M$20</definedName>
    <definedName name="_xlnm.Print_Area" localSheetId="12">'Segment_Gen_quarterly_2013-14'!$B$2:$M$20</definedName>
    <definedName name="_xlnm.Print_Area" localSheetId="13">'Segment_Oth_quarterly_2013-14'!$B$2:$M$20</definedName>
    <definedName name="_xlnm.Print_Area" localSheetId="10">'Segment_T&amp;S_quarterly_2013-14'!$B$2:$M$20</definedName>
    <definedName name="_xlnm.Print_Area" localSheetId="6">'Segments_1-3Q'!$A$2:$R$96</definedName>
    <definedName name="_xlnm.Print_Area" localSheetId="8">'Segments_1Q'!$A$1:$R$96</definedName>
    <definedName name="_xlnm.Print_Area" localSheetId="7">'Segments_3Q'!$A$2:$R$66</definedName>
    <definedName name="_xlnm.Print_Titles" localSheetId="2">'CF'!$2:$5</definedName>
  </definedNames>
  <calcPr fullCalcOnLoad="1"/>
</workbook>
</file>

<file path=xl/sharedStrings.xml><?xml version="1.0" encoding="utf-8"?>
<sst xmlns="http://schemas.openxmlformats.org/spreadsheetml/2006/main" count="1030" uniqueCount="261">
  <si>
    <t>(%)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</si>
  <si>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</si>
  <si>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</si>
  <si>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</si>
  <si>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</si>
  <si>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</si>
  <si>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</si>
  <si>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</si>
  <si>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</si>
  <si>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</si>
  <si>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</si>
  <si>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</si>
  <si>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</si>
  <si>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</si>
  <si>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</si>
  <si>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Q1-Q3 2012</t>
  </si>
  <si>
    <t>Q4 2012</t>
  </si>
  <si>
    <t>Q4 2011</t>
  </si>
  <si>
    <t>(w milionach złotych)</t>
  </si>
  <si>
    <t>Q1-Q4 2012</t>
  </si>
  <si>
    <t>FY 2012</t>
  </si>
  <si>
    <t>Q3 2012</t>
  </si>
  <si>
    <t>Q2 2012</t>
  </si>
  <si>
    <t>FY 2011</t>
  </si>
  <si>
    <t>Q3 2011</t>
  </si>
  <si>
    <t>Q2 2011</t>
  </si>
  <si>
    <t>PGNiG TERMIKA</t>
  </si>
  <si>
    <t>Q2 2013</t>
  </si>
  <si>
    <t>Q1 2013</t>
  </si>
  <si>
    <t>Q1-Q2 2013</t>
  </si>
  <si>
    <t>Q3 2013</t>
  </si>
  <si>
    <t>Q1-Q3 2013</t>
  </si>
  <si>
    <t>Q4 2013</t>
  </si>
  <si>
    <t>FY 2013</t>
  </si>
  <si>
    <t>Q1-Q4 2013</t>
  </si>
  <si>
    <t>Q1 2014</t>
  </si>
  <si>
    <t>Q2 2014</t>
  </si>
  <si>
    <t>Q1-Q2 2014</t>
  </si>
  <si>
    <t>FY 2014</t>
  </si>
  <si>
    <t>Q4 2014</t>
  </si>
  <si>
    <t>Q3 2014</t>
  </si>
  <si>
    <t>1Q 2014</t>
  </si>
  <si>
    <t>1Q 2013 * przekształcony</t>
  </si>
  <si>
    <t>Change between Q1 2014 and Q1 2013</t>
  </si>
  <si>
    <t>Change between Q2 2014 and Q2 2013</t>
  </si>
  <si>
    <t>Sales revenues</t>
  </si>
  <si>
    <t>Raw and other materials used</t>
  </si>
  <si>
    <t>Employee benefits</t>
  </si>
  <si>
    <t>Depreciation and amortisation</t>
  </si>
  <si>
    <t>Contracted services</t>
  </si>
  <si>
    <t>Cost of products and services for own needs</t>
  </si>
  <si>
    <t>Other operating expenses (net)</t>
  </si>
  <si>
    <t>Total operating expenses</t>
  </si>
  <si>
    <t>Operating profit/loss</t>
  </si>
  <si>
    <t>Financial revenues</t>
  </si>
  <si>
    <t>Financial expenses</t>
  </si>
  <si>
    <t xml:space="preserve">Share in net profit/loss of equity-accounted entities </t>
  </si>
  <si>
    <t>Profit/loss before tax</t>
  </si>
  <si>
    <t>Income tax</t>
  </si>
  <si>
    <t>Net profit for the financial yearNet profit/loss</t>
  </si>
  <si>
    <t>Attributable to:</t>
  </si>
  <si>
    <t>Owners of the Parent</t>
  </si>
  <si>
    <t>Non-controlling interests</t>
  </si>
  <si>
    <t>CONSOLIDATED INCOME STATEMENT</t>
  </si>
  <si>
    <t>31 December 2013</t>
  </si>
  <si>
    <t>Change</t>
  </si>
  <si>
    <t>(in mPLN)</t>
  </si>
  <si>
    <t>restated</t>
  </si>
  <si>
    <t>CONSOLIDATED STATEMENT OF FINANCIAL POSITION</t>
  </si>
  <si>
    <t>ASSETS</t>
  </si>
  <si>
    <t>Non-current assets</t>
  </si>
  <si>
    <t>Property, plant and equipment</t>
  </si>
  <si>
    <t>Investment property</t>
  </si>
  <si>
    <t>Intangible assets</t>
  </si>
  <si>
    <t>Investments in equity-accounted associates</t>
  </si>
  <si>
    <t>Financial assets available for sale</t>
  </si>
  <si>
    <t>Other financial assets</t>
  </si>
  <si>
    <t>Deferred tax assets</t>
  </si>
  <si>
    <t>Other non-current assets</t>
  </si>
  <si>
    <t>Total non-current assets</t>
  </si>
  <si>
    <t>Current assets</t>
  </si>
  <si>
    <t>Inventories</t>
  </si>
  <si>
    <t>Trade and other receivables</t>
  </si>
  <si>
    <t>Current income tax receivable</t>
  </si>
  <si>
    <t>Prepayments and accrued income</t>
  </si>
  <si>
    <t>Derivative financial instrument assets</t>
  </si>
  <si>
    <t>Cash and cash equivalents</t>
  </si>
  <si>
    <t>Non-current assets held for sale</t>
  </si>
  <si>
    <t>Total current assets</t>
  </si>
  <si>
    <t xml:space="preserve"> </t>
  </si>
  <si>
    <t>Total assets</t>
  </si>
  <si>
    <t>EQUITY AND LIABILITIES</t>
  </si>
  <si>
    <t>Equity</t>
  </si>
  <si>
    <t>Share capital</t>
  </si>
  <si>
    <t>Share premium account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</si>
  <si>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</si>
  <si>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</si>
  <si>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</si>
  <si>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</si>
  <si>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</si>
  <si>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Non-current liabilities</t>
  </si>
  <si>
    <t>Borrowings and other debt instruments</t>
  </si>
  <si>
    <t>Employee benefit obligations</t>
  </si>
  <si>
    <t>Provisions</t>
  </si>
  <si>
    <t>Deferred income</t>
  </si>
  <si>
    <t>Deferred tax liabilities</t>
  </si>
  <si>
    <t>Other non-current liabilities</t>
  </si>
  <si>
    <t>Total non-current liabilities</t>
  </si>
  <si>
    <t>Current liabilities</t>
  </si>
  <si>
    <t>Trade and other payables</t>
  </si>
  <si>
    <t>Derivative financial instrument liabilities</t>
  </si>
  <si>
    <t>Current tax liabilities</t>
  </si>
  <si>
    <t>Liabilities related to assets available for sale</t>
  </si>
  <si>
    <t>Total current liabilities</t>
  </si>
  <si>
    <t>Total liabilities</t>
  </si>
  <si>
    <t>Total equity and liabilities</t>
  </si>
  <si>
    <t>Cash flows from operating activities</t>
  </si>
  <si>
    <t>Net profit/(loss)</t>
  </si>
  <si>
    <t>Adjustments:</t>
  </si>
  <si>
    <t xml:space="preserve"> Share in net profit/(loss) of equity-accounted entities</t>
  </si>
  <si>
    <t xml:space="preserve"> Depreciation and amortisation</t>
  </si>
  <si>
    <t xml:space="preserve"> Net foreign exchange gains/(losses)</t>
  </si>
  <si>
    <t xml:space="preserve"> Net interest and dividend</t>
  </si>
  <si>
    <t xml:space="preserve"> Gain/(loss) on investing activities</t>
  </si>
  <si>
    <t xml:space="preserve"> Current tax expense</t>
  </si>
  <si>
    <t xml:space="preserve"> Other items, net</t>
  </si>
  <si>
    <t>Income tax paid</t>
  </si>
  <si>
    <t>Cash flows from operating activities before changes in working capital</t>
  </si>
  <si>
    <t xml:space="preserve"> Change in working capital:</t>
  </si>
  <si>
    <t xml:space="preserve"> Change in receivables</t>
  </si>
  <si>
    <t xml:space="preserve"> Change in inventories</t>
  </si>
  <si>
    <t xml:space="preserve"> Change in employee benefit obligations</t>
  </si>
  <si>
    <t xml:space="preserve"> Change in provisions</t>
  </si>
  <si>
    <t xml:space="preserve"> Change in current liabilities</t>
  </si>
  <si>
    <t xml:space="preserve"> Change in other assets</t>
  </si>
  <si>
    <t xml:space="preserve"> Change in deferred income</t>
  </si>
  <si>
    <t>Net cash flows from operating activities</t>
  </si>
  <si>
    <t>Cash flows from investing activities</t>
  </si>
  <si>
    <t>Proceeds from disposal of property, plant and equipment and intangible assets</t>
  </si>
  <si>
    <t xml:space="preserve">Purchase of property, plant and equipment and intangible assets </t>
  </si>
  <si>
    <t>Purchase of shares in non-consolidated entities</t>
  </si>
  <si>
    <t>Other items, net</t>
  </si>
  <si>
    <t>Net cash flows from investing activities</t>
  </si>
  <si>
    <t>Cash flows from financing activities</t>
  </si>
  <si>
    <t>Increase in loans and borrowings</t>
  </si>
  <si>
    <t>Proceeds from issue of debt securities</t>
  </si>
  <si>
    <t>Repayment of borrowings</t>
  </si>
  <si>
    <t>Repayment of debt securities</t>
  </si>
  <si>
    <t>Payment of finance lease liabilities</t>
  </si>
  <si>
    <t>Cash inflow from derivative financial instruments</t>
  </si>
  <si>
    <t>Cash outflow on derivative financial instruments</t>
  </si>
  <si>
    <t>Interest paid</t>
  </si>
  <si>
    <t>Net cash flows from financing activities</t>
  </si>
  <si>
    <t>Net change in cash</t>
  </si>
  <si>
    <t>Cash and cash equivalents at beginning of the period</t>
  </si>
  <si>
    <t>Cash and cash equivalents at end of the period</t>
  </si>
  <si>
    <t>CONSOLIDATED STATEMENT OF CASH FLOWS</t>
  </si>
  <si>
    <t>SEGMENTS</t>
  </si>
  <si>
    <t>Exploration and production</t>
  </si>
  <si>
    <t>Trade and storage</t>
  </si>
  <si>
    <t>Distribution</t>
  </si>
  <si>
    <t>Generation</t>
  </si>
  <si>
    <t>Other</t>
  </si>
  <si>
    <t>Elimination</t>
  </si>
  <si>
    <t>Total</t>
  </si>
  <si>
    <t>Income statement</t>
  </si>
  <si>
    <t>Sales to external customers</t>
  </si>
  <si>
    <t>Intercompany sales</t>
  </si>
  <si>
    <t>Total segment revenue</t>
  </si>
  <si>
    <t>Other costs</t>
  </si>
  <si>
    <t>Total segment costs</t>
  </si>
  <si>
    <t>Net finance expenses</t>
  </si>
  <si>
    <t>Net profit/loss</t>
  </si>
  <si>
    <t>Statement of financial position</t>
  </si>
  <si>
    <t>Segment's assets</t>
  </si>
  <si>
    <t>Investments in equity-accounted entities</t>
  </si>
  <si>
    <t>Unallocated assets</t>
  </si>
  <si>
    <t>Segment liabilities</t>
  </si>
  <si>
    <t>Unallocated liabilities</t>
  </si>
  <si>
    <t>Other information on the segment</t>
  </si>
  <si>
    <t>Capital expenditure on property, plant and equipment and intangible assets</t>
  </si>
  <si>
    <t>Impairment losses on assets</t>
  </si>
  <si>
    <t>Impairment losses on unallocated assets</t>
  </si>
  <si>
    <t>SALES REVENUE</t>
  </si>
  <si>
    <t>Sales revenue</t>
  </si>
  <si>
    <t>High-methane gas</t>
  </si>
  <si>
    <t>Nitrogen-rich gas</t>
  </si>
  <si>
    <t>Crude oil + natural gasoline</t>
  </si>
  <si>
    <t>NGL</t>
  </si>
  <si>
    <t>Helium</t>
  </si>
  <si>
    <t xml:space="preserve">Electricity </t>
  </si>
  <si>
    <t>Heat</t>
  </si>
  <si>
    <t>Geophysical and geological services</t>
  </si>
  <si>
    <t>Drilling and well servicing services</t>
  </si>
  <si>
    <t>Construction and installation services</t>
  </si>
  <si>
    <t>Connection charge</t>
  </si>
  <si>
    <t>Other sales</t>
  </si>
  <si>
    <t>OPERATING EXPANSES</t>
  </si>
  <si>
    <t>Cost of gas sold</t>
  </si>
  <si>
    <t xml:space="preserve">Fuels for electricity and heat generation </t>
  </si>
  <si>
    <t>Electricity for trading</t>
  </si>
  <si>
    <t>Other raw and other materials used</t>
  </si>
  <si>
    <t>Purchase of transmission services</t>
  </si>
  <si>
    <t>Cost of written-off dry wells</t>
  </si>
  <si>
    <t>Other external services</t>
  </si>
  <si>
    <t>GAINS/LOSSES ON DERIVATIVE INSTRUMENTS  + CURRENCY EXCHANGE DIFFERENCES</t>
  </si>
  <si>
    <t>Gains/losses on derivative instruments related to gas purchase</t>
  </si>
  <si>
    <t>closed positions, herein:</t>
  </si>
  <si>
    <t xml:space="preserve">        recognised under raw and othe rmaterials used</t>
  </si>
  <si>
    <t>open positions, herein:</t>
  </si>
  <si>
    <t xml:space="preserve">        recognised in equity</t>
  </si>
  <si>
    <r>
      <t xml:space="preserve">Gains/losses on derivative instruments related to loans </t>
    </r>
    <r>
      <rPr>
        <sz val="10"/>
        <rFont val="Calibri"/>
        <family val="2"/>
      </rPr>
      <t>(PGNiG subsidiaries)</t>
    </r>
  </si>
  <si>
    <t>closed positions</t>
  </si>
  <si>
    <t>open positions</t>
  </si>
  <si>
    <t>Gains/losses on derivative instruments related to financial activity (Eurobonds)</t>
  </si>
  <si>
    <t>Foreign exchange gains/losses</t>
  </si>
  <si>
    <t>related to trade payables (mailny gas purchases)</t>
  </si>
  <si>
    <t>related to loans (PGNiG subsidiaries)</t>
  </si>
  <si>
    <t>TOTAL</t>
  </si>
  <si>
    <t>NATURAL GAS PRODUCTION</t>
  </si>
  <si>
    <t>HIGH-METHANE GAS (E)</t>
  </si>
  <si>
    <t>NITROGEN-RICH GAS (Ls/Lw measured as E equiv.)</t>
  </si>
  <si>
    <t>TOTAL (measured as E equivalent)</t>
  </si>
  <si>
    <t>NATURAL GAS SALES of PGNiG Group</t>
  </si>
  <si>
    <t>SALES OF NATURAL GAS DIRECTLY FROM THE FIELDS of PGNiG SA</t>
  </si>
  <si>
    <t>in Poland</t>
  </si>
  <si>
    <t>in Pakistan</t>
  </si>
  <si>
    <t>IMPORTS OF NATURAL GAS</t>
  </si>
  <si>
    <t>herein: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</si>
  <si>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</si>
  <si>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</si>
  <si>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</si>
  <si>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</si>
  <si>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CRUDE OIL in GK PGNiG</t>
  </si>
  <si>
    <t>Production of crude oil and condensate</t>
  </si>
  <si>
    <t>Sales of crude oil and condensate</t>
  </si>
  <si>
    <t>Production HEAT net (sales) (TJ)</t>
  </si>
  <si>
    <t>Production POWER net 2nd level (for sale) (GWh)</t>
  </si>
  <si>
    <t>Exploration &amp; Production</t>
  </si>
  <si>
    <t>Trade &amp; Storage</t>
  </si>
  <si>
    <t>incl. in Norway</t>
  </si>
  <si>
    <t>incl. in Poland</t>
  </si>
  <si>
    <t xml:space="preserve">incl. sales of PST outside of PGNiG Group </t>
  </si>
  <si>
    <t>incl. in Pakistan</t>
  </si>
  <si>
    <t>Total production volume in kboe/d</t>
  </si>
  <si>
    <t>Production volume in kbbl/d</t>
  </si>
  <si>
    <t>(mcm)</t>
  </si>
  <si>
    <t>(ths tonnes)</t>
  </si>
  <si>
    <t>30 September 2014</t>
  </si>
  <si>
    <t>1-3Q 2014</t>
  </si>
  <si>
    <t>1-3Q 2013
*restated</t>
  </si>
  <si>
    <t>Q3 2013 *restated</t>
  </si>
  <si>
    <t>Change between 1-3Q 2014 and 1-3Q 2013</t>
  </si>
  <si>
    <t>Change between 1-3Q 2013 and 1-3Q 2012</t>
  </si>
  <si>
    <t>Change between Q3 2014 and Q3 2013</t>
  </si>
  <si>
    <t>Dividend paid</t>
  </si>
  <si>
    <t>Net exchange differences</t>
  </si>
  <si>
    <t>Q1-Q3 2014</t>
  </si>
  <si>
    <t>1-3Q 2013 * restated</t>
  </si>
  <si>
    <t>3Q 2014</t>
  </si>
  <si>
    <t>3Q 2013 * restated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</si>
</sst>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</numFmts>
  <fonts count="90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6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69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2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3" fillId="33" borderId="0" applyNumberFormat="0" applyBorder="0" applyAlignment="0" applyProtection="0"/>
  </cellStyleXfs>
  <cellXfs count="262">
    <xf numFmtId="0" fontId="0" fillId="0" borderId="0" xfId="0" applyAlignment="1">
      <alignment/>
    </xf>
    <xf numFmtId="177" fontId="74" fillId="0" borderId="0" xfId="0" applyNumberFormat="1" applyFont="1" applyBorder="1" applyAlignment="1">
      <alignment horizontal="right" wrapText="1"/>
    </xf>
    <xf numFmtId="177" fontId="75" fillId="0" borderId="0" xfId="0" applyNumberFormat="1" applyFont="1" applyBorder="1" applyAlignment="1">
      <alignment horizontal="right" wrapText="1"/>
    </xf>
    <xf numFmtId="177" fontId="76" fillId="0" borderId="0" xfId="0" applyNumberFormat="1" applyFont="1" applyFill="1" applyBorder="1" applyAlignment="1">
      <alignment horizontal="right" wrapText="1"/>
    </xf>
    <xf numFmtId="177" fontId="77" fillId="0" borderId="0" xfId="0" applyNumberFormat="1" applyFont="1" applyFill="1" applyBorder="1" applyAlignment="1">
      <alignment horizontal="center"/>
    </xf>
    <xf numFmtId="177" fontId="78" fillId="0" borderId="0" xfId="0" applyNumberFormat="1" applyFont="1" applyFill="1" applyBorder="1" applyAlignment="1">
      <alignment horizontal="center"/>
    </xf>
    <xf numFmtId="177" fontId="78" fillId="0" borderId="0" xfId="0" applyNumberFormat="1" applyFont="1" applyBorder="1" applyAlignment="1">
      <alignment horizontal="right" vertical="top" wrapText="1"/>
    </xf>
    <xf numFmtId="177" fontId="77" fillId="0" borderId="0" xfId="0" applyNumberFormat="1" applyFont="1" applyFill="1" applyBorder="1" applyAlignment="1">
      <alignment horizontal="right" vertical="top" wrapText="1"/>
    </xf>
    <xf numFmtId="177" fontId="78" fillId="0" borderId="0" xfId="0" applyNumberFormat="1" applyFont="1" applyFill="1" applyBorder="1" applyAlignment="1">
      <alignment horizontal="right" vertical="top" wrapText="1"/>
    </xf>
    <xf numFmtId="177" fontId="78" fillId="0" borderId="0" xfId="0" applyNumberFormat="1" applyFont="1" applyBorder="1" applyAlignment="1">
      <alignment/>
    </xf>
    <xf numFmtId="177" fontId="77" fillId="0" borderId="0" xfId="0" applyNumberFormat="1" applyFont="1" applyBorder="1" applyAlignment="1">
      <alignment horizontal="right"/>
    </xf>
    <xf numFmtId="177" fontId="78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41" fillId="0" borderId="0" xfId="0" applyFont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Alignment="1">
      <alignment wrapText="1"/>
    </xf>
    <xf numFmtId="177" fontId="79" fillId="35" borderId="0" xfId="0" applyNumberFormat="1" applyFont="1" applyFill="1" applyBorder="1" applyAlignment="1">
      <alignment horizontal="center"/>
    </xf>
    <xf numFmtId="0" fontId="43" fillId="34" borderId="0" xfId="67" applyFont="1" applyFill="1" applyAlignment="1">
      <alignment vertical="center"/>
      <protection/>
    </xf>
    <xf numFmtId="0" fontId="43" fillId="0" borderId="0" xfId="67" applyFont="1" applyFill="1" applyAlignment="1">
      <alignment vertical="center"/>
      <protection/>
    </xf>
    <xf numFmtId="0" fontId="42" fillId="36" borderId="10" xfId="67" applyFont="1" applyFill="1" applyBorder="1" applyAlignment="1">
      <alignment vertical="center" wrapText="1"/>
      <protection/>
    </xf>
    <xf numFmtId="0" fontId="42" fillId="36" borderId="10" xfId="67" applyFont="1" applyFill="1" applyBorder="1" applyAlignment="1">
      <alignment horizontal="center" vertical="center" wrapText="1"/>
      <protection/>
    </xf>
    <xf numFmtId="0" fontId="44" fillId="37" borderId="9" xfId="67" applyFont="1" applyFill="1" applyBorder="1" applyAlignment="1">
      <alignment horizontal="center" vertical="center" wrapText="1"/>
      <protection/>
    </xf>
    <xf numFmtId="0" fontId="44" fillId="37" borderId="0" xfId="67" applyFont="1" applyFill="1" applyBorder="1" applyAlignment="1">
      <alignment horizontal="center" vertical="center" wrapText="1"/>
      <protection/>
    </xf>
    <xf numFmtId="0" fontId="41" fillId="0" borderId="11" xfId="67" applyFont="1" applyFill="1" applyBorder="1" applyAlignment="1">
      <alignment horizontal="center" vertical="center"/>
      <protection/>
    </xf>
    <xf numFmtId="0" fontId="41" fillId="0" borderId="10" xfId="67" applyFont="1" applyFill="1" applyBorder="1" applyAlignment="1">
      <alignment horizontal="center" vertical="center"/>
      <protection/>
    </xf>
    <xf numFmtId="0" fontId="43" fillId="0" borderId="10" xfId="67" applyFont="1" applyFill="1" applyBorder="1" applyAlignment="1">
      <alignment vertical="center"/>
      <protection/>
    </xf>
    <xf numFmtId="166" fontId="43" fillId="0" borderId="10" xfId="62" applyNumberFormat="1" applyFont="1" applyFill="1" applyBorder="1" applyAlignment="1" applyProtection="1">
      <alignment vertical="center"/>
      <protection/>
    </xf>
    <xf numFmtId="9" fontId="45" fillId="0" borderId="11" xfId="77" applyNumberFormat="1" applyFont="1" applyFill="1" applyBorder="1" applyAlignment="1" applyProtection="1">
      <alignment vertical="center"/>
      <protection/>
    </xf>
    <xf numFmtId="166" fontId="45" fillId="0" borderId="1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vertical="center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9" fontId="41" fillId="0" borderId="9" xfId="77" applyNumberFormat="1" applyFont="1" applyFill="1" applyBorder="1" applyAlignment="1" applyProtection="1">
      <alignment vertical="center"/>
      <protection/>
    </xf>
    <xf numFmtId="166" fontId="41" fillId="0" borderId="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indent="2"/>
      <protection/>
    </xf>
    <xf numFmtId="0" fontId="19" fillId="0" borderId="0" xfId="67" applyFont="1" applyFill="1" applyAlignment="1">
      <alignment horizontal="left" vertical="center" wrapText="1" indent="2"/>
      <protection/>
    </xf>
    <xf numFmtId="0" fontId="19" fillId="0" borderId="0" xfId="67" applyFont="1" applyFill="1" applyAlignment="1">
      <alignment vertical="center" wrapText="1"/>
      <protection/>
    </xf>
    <xf numFmtId="0" fontId="19" fillId="0" borderId="0" xfId="67" applyFont="1" applyFill="1" applyBorder="1" applyAlignment="1">
      <alignment vertical="center"/>
      <protection/>
    </xf>
    <xf numFmtId="166" fontId="43" fillId="0" borderId="0" xfId="62" applyNumberFormat="1" applyFont="1" applyFill="1" applyBorder="1" applyAlignment="1" applyProtection="1">
      <alignment vertical="center"/>
      <protection/>
    </xf>
    <xf numFmtId="9" fontId="45" fillId="0" borderId="9" xfId="77" applyNumberFormat="1" applyFont="1" applyFill="1" applyBorder="1" applyAlignment="1" applyProtection="1">
      <alignment vertical="center"/>
      <protection/>
    </xf>
    <xf numFmtId="166" fontId="45" fillId="0" borderId="0" xfId="62" applyNumberFormat="1" applyFont="1" applyFill="1" applyBorder="1" applyAlignment="1" applyProtection="1">
      <alignment vertical="center"/>
      <protection/>
    </xf>
    <xf numFmtId="0" fontId="43" fillId="0" borderId="12" xfId="67" applyFont="1" applyFill="1" applyBorder="1" applyAlignment="1">
      <alignment vertical="center"/>
      <protection/>
    </xf>
    <xf numFmtId="166" fontId="43" fillId="0" borderId="12" xfId="62" applyNumberFormat="1" applyFont="1" applyFill="1" applyBorder="1" applyAlignment="1" applyProtection="1">
      <alignment vertical="center"/>
      <protection/>
    </xf>
    <xf numFmtId="9" fontId="45" fillId="0" borderId="13" xfId="77" applyNumberFormat="1" applyFont="1" applyFill="1" applyBorder="1" applyAlignment="1" applyProtection="1">
      <alignment vertical="center"/>
      <protection/>
    </xf>
    <xf numFmtId="166" fontId="45" fillId="0" borderId="12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vertical="center"/>
      <protection/>
    </xf>
    <xf numFmtId="9" fontId="45" fillId="0" borderId="9" xfId="77" applyNumberFormat="1" applyFont="1" applyFill="1" applyBorder="1" applyAlignment="1">
      <alignment vertical="center"/>
    </xf>
    <xf numFmtId="0" fontId="45" fillId="0" borderId="0" xfId="67" applyFont="1" applyFill="1" applyBorder="1" applyAlignment="1">
      <alignment vertical="center"/>
      <protection/>
    </xf>
    <xf numFmtId="9" fontId="41" fillId="0" borderId="9" xfId="77" applyNumberFormat="1" applyFont="1" applyFill="1" applyBorder="1" applyAlignment="1">
      <alignment vertical="center"/>
    </xf>
    <xf numFmtId="0" fontId="41" fillId="0" borderId="0" xfId="67" applyFont="1" applyFill="1" applyBorder="1" applyAlignment="1">
      <alignment vertical="center"/>
      <protection/>
    </xf>
    <xf numFmtId="9" fontId="45" fillId="0" borderId="13" xfId="77" applyFont="1" applyFill="1" applyBorder="1" applyAlignment="1" applyProtection="1">
      <alignment vertical="center"/>
      <protection/>
    </xf>
    <xf numFmtId="0" fontId="77" fillId="0" borderId="0" xfId="0" applyFont="1" applyAlignment="1">
      <alignment/>
    </xf>
    <xf numFmtId="177" fontId="77" fillId="0" borderId="0" xfId="0" applyNumberFormat="1" applyFont="1" applyAlignment="1">
      <alignment/>
    </xf>
    <xf numFmtId="177" fontId="80" fillId="0" borderId="0" xfId="0" applyNumberFormat="1" applyFont="1" applyFill="1" applyBorder="1" applyAlignment="1">
      <alignment horizontal="right" vertical="top" wrapText="1"/>
    </xf>
    <xf numFmtId="0" fontId="78" fillId="0" borderId="0" xfId="63" applyFont="1" applyFill="1">
      <alignment/>
      <protection/>
    </xf>
    <xf numFmtId="0" fontId="78" fillId="0" borderId="0" xfId="63" applyFont="1">
      <alignment/>
      <protection/>
    </xf>
    <xf numFmtId="0" fontId="47" fillId="36" borderId="10" xfId="65" applyFont="1" applyFill="1" applyBorder="1" applyAlignment="1">
      <alignment horizontal="center" vertical="center" wrapText="1"/>
      <protection/>
    </xf>
    <xf numFmtId="0" fontId="39" fillId="0" borderId="10" xfId="63" applyFont="1" applyBorder="1">
      <alignment/>
      <protection/>
    </xf>
    <xf numFmtId="0" fontId="39" fillId="0" borderId="10" xfId="63" applyFont="1" applyFill="1" applyBorder="1">
      <alignment/>
      <protection/>
    </xf>
    <xf numFmtId="1" fontId="39" fillId="0" borderId="10" xfId="63" applyNumberFormat="1" applyFont="1" applyBorder="1">
      <alignment/>
      <protection/>
    </xf>
    <xf numFmtId="0" fontId="78" fillId="0" borderId="0" xfId="63" applyFont="1" applyBorder="1">
      <alignment/>
      <protection/>
    </xf>
    <xf numFmtId="0" fontId="78" fillId="0" borderId="0" xfId="63" applyFont="1" applyFill="1" applyBorder="1">
      <alignment/>
      <protection/>
    </xf>
    <xf numFmtId="1" fontId="78" fillId="0" borderId="0" xfId="63" applyNumberFormat="1" applyFont="1" applyBorder="1">
      <alignment/>
      <protection/>
    </xf>
    <xf numFmtId="0" fontId="78" fillId="0" borderId="14" xfId="63" applyFont="1" applyBorder="1">
      <alignment/>
      <protection/>
    </xf>
    <xf numFmtId="0" fontId="78" fillId="0" borderId="14" xfId="63" applyFont="1" applyFill="1" applyBorder="1">
      <alignment/>
      <protection/>
    </xf>
    <xf numFmtId="0" fontId="78" fillId="0" borderId="15" xfId="63" applyFont="1" applyBorder="1">
      <alignment/>
      <protection/>
    </xf>
    <xf numFmtId="1" fontId="39" fillId="0" borderId="10" xfId="63" applyNumberFormat="1" applyFont="1" applyFill="1" applyBorder="1">
      <alignment/>
      <protection/>
    </xf>
    <xf numFmtId="1" fontId="78" fillId="0" borderId="0" xfId="63" applyNumberFormat="1" applyFont="1" applyFill="1" applyBorder="1">
      <alignment/>
      <protection/>
    </xf>
    <xf numFmtId="1" fontId="78" fillId="0" borderId="14" xfId="63" applyNumberFormat="1" applyFont="1" applyFill="1" applyBorder="1">
      <alignment/>
      <protection/>
    </xf>
    <xf numFmtId="0" fontId="39" fillId="0" borderId="14" xfId="63" applyFont="1" applyBorder="1">
      <alignment/>
      <protection/>
    </xf>
    <xf numFmtId="0" fontId="39" fillId="0" borderId="12" xfId="63" applyFont="1" applyBorder="1">
      <alignment/>
      <protection/>
    </xf>
    <xf numFmtId="0" fontId="39" fillId="0" borderId="12" xfId="63" applyFont="1" applyFill="1" applyBorder="1">
      <alignment/>
      <protection/>
    </xf>
    <xf numFmtId="1" fontId="78" fillId="0" borderId="0" xfId="63" applyNumberFormat="1" applyFont="1">
      <alignment/>
      <protection/>
    </xf>
    <xf numFmtId="0" fontId="19" fillId="0" borderId="0" xfId="65" applyFont="1" applyBorder="1" applyAlignment="1">
      <alignment vertical="center"/>
      <protection/>
    </xf>
    <xf numFmtId="166" fontId="19" fillId="0" borderId="0" xfId="67" applyNumberFormat="1" applyFont="1" applyFill="1" applyBorder="1" applyAlignment="1">
      <alignment horizontal="right" vertical="center"/>
      <protection/>
    </xf>
    <xf numFmtId="0" fontId="47" fillId="36" borderId="10" xfId="65" applyFont="1" applyFill="1" applyBorder="1" applyAlignment="1">
      <alignment vertical="center"/>
      <protection/>
    </xf>
    <xf numFmtId="0" fontId="19" fillId="0" borderId="0" xfId="65" applyFont="1" applyBorder="1" applyAlignment="1">
      <alignment horizontal="left" vertical="center" indent="2"/>
      <protection/>
    </xf>
    <xf numFmtId="9" fontId="19" fillId="0" borderId="9" xfId="77" applyFont="1" applyFill="1" applyBorder="1" applyAlignment="1" applyProtection="1">
      <alignment vertical="center"/>
      <protection/>
    </xf>
    <xf numFmtId="0" fontId="43" fillId="0" borderId="12" xfId="65" applyFont="1" applyFill="1" applyBorder="1" applyAlignment="1">
      <alignment vertical="center" wrapText="1"/>
      <protection/>
    </xf>
    <xf numFmtId="9" fontId="43" fillId="0" borderId="13" xfId="77" applyFont="1" applyFill="1" applyBorder="1" applyAlignment="1" applyProtection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43" fillId="34" borderId="0" xfId="65" applyFont="1" applyFill="1" applyBorder="1" applyAlignment="1">
      <alignment vertical="center"/>
      <protection/>
    </xf>
    <xf numFmtId="0" fontId="43" fillId="0" borderId="0" xfId="65" applyFont="1" applyFill="1" applyBorder="1" applyAlignment="1">
      <alignment vertical="center" wrapText="1"/>
      <protection/>
    </xf>
    <xf numFmtId="0" fontId="19" fillId="0" borderId="0" xfId="65" applyFont="1" applyFill="1" applyBorder="1" applyAlignment="1">
      <alignment horizontal="left" vertical="center" indent="2"/>
      <protection/>
    </xf>
    <xf numFmtId="166" fontId="19" fillId="0" borderId="0" xfId="62" applyNumberFormat="1" applyFont="1" applyFill="1" applyBorder="1" applyAlignment="1" applyProtection="1">
      <alignment horizontal="right" vertical="center"/>
      <protection/>
    </xf>
    <xf numFmtId="0" fontId="43" fillId="34" borderId="0" xfId="68" applyFont="1" applyFill="1" applyAlignment="1">
      <alignment vertical="center"/>
      <protection/>
    </xf>
    <xf numFmtId="0" fontId="43" fillId="0" borderId="0" xfId="68" applyFont="1" applyFill="1" applyAlignment="1">
      <alignment vertical="center"/>
      <protection/>
    </xf>
    <xf numFmtId="0" fontId="47" fillId="36" borderId="10" xfId="66" applyFont="1" applyFill="1" applyBorder="1" applyAlignment="1">
      <alignment horizontal="left" vertical="center" wrapText="1"/>
      <protection/>
    </xf>
    <xf numFmtId="0" fontId="47" fillId="36" borderId="10" xfId="66" applyFont="1" applyFill="1" applyBorder="1" applyAlignment="1">
      <alignment horizontal="center" vertical="center" wrapText="1"/>
      <protection/>
    </xf>
    <xf numFmtId="0" fontId="47" fillId="37" borderId="10" xfId="66" applyFont="1" applyFill="1" applyBorder="1" applyAlignment="1">
      <alignment horizontal="left" vertical="center" wrapText="1"/>
      <protection/>
    </xf>
    <xf numFmtId="0" fontId="47" fillId="37" borderId="10" xfId="66" applyFont="1" applyFill="1" applyBorder="1" applyAlignment="1">
      <alignment horizontal="center" vertical="center" wrapText="1"/>
      <protection/>
    </xf>
    <xf numFmtId="0" fontId="43" fillId="0" borderId="0" xfId="66" applyFont="1" applyBorder="1" applyAlignment="1">
      <alignment horizontal="left" vertical="center" wrapText="1"/>
      <protection/>
    </xf>
    <xf numFmtId="166" fontId="19" fillId="0" borderId="0" xfId="66" applyNumberFormat="1" applyFont="1" applyFill="1" applyAlignment="1">
      <alignment horizontal="right" vertical="center" wrapText="1"/>
      <protection/>
    </xf>
    <xf numFmtId="166" fontId="43" fillId="0" borderId="0" xfId="66" applyNumberFormat="1" applyFont="1" applyFill="1" applyAlignment="1">
      <alignment horizontal="right" vertical="center" wrapText="1"/>
      <protection/>
    </xf>
    <xf numFmtId="0" fontId="19" fillId="0" borderId="0" xfId="66" applyFont="1" applyBorder="1" applyAlignment="1">
      <alignment horizontal="left" vertical="center" wrapText="1"/>
      <protection/>
    </xf>
    <xf numFmtId="9" fontId="41" fillId="0" borderId="0" xfId="77" applyFont="1" applyFill="1" applyBorder="1" applyAlignment="1" applyProtection="1">
      <alignment vertical="center"/>
      <protection/>
    </xf>
    <xf numFmtId="0" fontId="19" fillId="0" borderId="10" xfId="66" applyFont="1" applyBorder="1" applyAlignment="1">
      <alignment horizontal="left" vertical="center" wrapText="1"/>
      <protection/>
    </xf>
    <xf numFmtId="166" fontId="19" fillId="0" borderId="10" xfId="62" applyNumberFormat="1" applyFont="1" applyFill="1" applyBorder="1" applyAlignment="1" applyProtection="1">
      <alignment vertical="center"/>
      <protection/>
    </xf>
    <xf numFmtId="9" fontId="41" fillId="0" borderId="10" xfId="77" applyFont="1" applyFill="1" applyBorder="1" applyAlignment="1" applyProtection="1">
      <alignment vertical="center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9" fontId="45" fillId="0" borderId="0" xfId="77" applyFont="1" applyFill="1" applyBorder="1" applyAlignment="1" applyProtection="1">
      <alignment vertical="center"/>
      <protection/>
    </xf>
    <xf numFmtId="0" fontId="43" fillId="0" borderId="12" xfId="66" applyFont="1" applyFill="1" applyBorder="1" applyAlignment="1">
      <alignment horizontal="left" vertical="center" wrapText="1"/>
      <protection/>
    </xf>
    <xf numFmtId="9" fontId="45" fillId="0" borderId="12" xfId="77" applyFont="1" applyFill="1" applyBorder="1" applyAlignment="1" applyProtection="1">
      <alignment vertical="center"/>
      <protection/>
    </xf>
    <xf numFmtId="166" fontId="41" fillId="0" borderId="10" xfId="62" applyNumberFormat="1" applyFont="1" applyFill="1" applyBorder="1" applyAlignment="1" applyProtection="1">
      <alignment vertical="center"/>
      <protection/>
    </xf>
    <xf numFmtId="0" fontId="43" fillId="0" borderId="10" xfId="66" applyFont="1" applyFill="1" applyBorder="1" applyAlignment="1">
      <alignment horizontal="left" vertical="center" wrapText="1"/>
      <protection/>
    </xf>
    <xf numFmtId="9" fontId="45" fillId="0" borderId="10" xfId="77" applyFont="1" applyFill="1" applyBorder="1" applyAlignment="1" applyProtection="1">
      <alignment vertical="center"/>
      <protection/>
    </xf>
    <xf numFmtId="166" fontId="19" fillId="0" borderId="12" xfId="62" applyNumberFormat="1" applyFont="1" applyFill="1" applyBorder="1" applyAlignment="1" applyProtection="1">
      <alignment vertical="center"/>
      <protection/>
    </xf>
    <xf numFmtId="9" fontId="41" fillId="0" borderId="12" xfId="77" applyFont="1" applyFill="1" applyBorder="1" applyAlignment="1" applyProtection="1">
      <alignment vertical="center"/>
      <protection/>
    </xf>
    <xf numFmtId="0" fontId="43" fillId="0" borderId="0" xfId="66" applyFont="1" applyFill="1" applyBorder="1" applyAlignment="1">
      <alignment horizontal="left" vertical="center" wrapText="1"/>
      <protection/>
    </xf>
    <xf numFmtId="0" fontId="19" fillId="0" borderId="12" xfId="66" applyFont="1" applyFill="1" applyBorder="1" applyAlignment="1">
      <alignment horizontal="left" vertical="center" wrapText="1"/>
      <protection/>
    </xf>
    <xf numFmtId="0" fontId="19" fillId="0" borderId="16" xfId="66" applyFont="1" applyFill="1" applyBorder="1" applyAlignment="1">
      <alignment horizontal="left" vertical="center" wrapText="1"/>
      <protection/>
    </xf>
    <xf numFmtId="166" fontId="19" fillId="0" borderId="16" xfId="62" applyNumberFormat="1" applyFont="1" applyFill="1" applyBorder="1" applyAlignment="1" applyProtection="1">
      <alignment vertical="center"/>
      <protection/>
    </xf>
    <xf numFmtId="9" fontId="41" fillId="0" borderId="16" xfId="77" applyFont="1" applyFill="1" applyBorder="1" applyAlignment="1" applyProtection="1">
      <alignment vertical="center"/>
      <protection/>
    </xf>
    <xf numFmtId="166" fontId="41" fillId="0" borderId="12" xfId="62" applyNumberFormat="1" applyFont="1" applyFill="1" applyBorder="1" applyAlignment="1" applyProtection="1">
      <alignment vertical="center"/>
      <protection/>
    </xf>
    <xf numFmtId="166" fontId="41" fillId="0" borderId="16" xfId="62" applyNumberFormat="1" applyFont="1" applyFill="1" applyBorder="1" applyAlignment="1" applyProtection="1">
      <alignment vertical="center"/>
      <protection/>
    </xf>
    <xf numFmtId="0" fontId="43" fillId="34" borderId="0" xfId="67" applyFont="1" applyFill="1" applyAlignment="1">
      <alignment vertical="center" wrapText="1"/>
      <protection/>
    </xf>
    <xf numFmtId="0" fontId="19" fillId="34" borderId="0" xfId="67" applyFont="1" applyFill="1" applyAlignment="1">
      <alignment vertical="center"/>
      <protection/>
    </xf>
    <xf numFmtId="0" fontId="41" fillId="0" borderId="10" xfId="67" applyFont="1" applyFill="1" applyBorder="1" applyAlignment="1">
      <alignment horizontal="center" vertical="center" wrapText="1"/>
      <protection/>
    </xf>
    <xf numFmtId="0" fontId="43" fillId="0" borderId="0" xfId="67" applyFont="1" applyFill="1" applyAlignment="1">
      <alignment vertical="center" wrapText="1"/>
      <protection/>
    </xf>
    <xf numFmtId="9" fontId="41" fillId="0" borderId="9" xfId="77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wrapText="1"/>
      <protection/>
    </xf>
    <xf numFmtId="0" fontId="43" fillId="0" borderId="10" xfId="67" applyFont="1" applyFill="1" applyBorder="1" applyAlignment="1">
      <alignment vertical="center" wrapText="1"/>
      <protection/>
    </xf>
    <xf numFmtId="9" fontId="45" fillId="0" borderId="11" xfId="77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vertical="center" wrapText="1"/>
      <protection/>
    </xf>
    <xf numFmtId="9" fontId="45" fillId="0" borderId="9" xfId="77" applyFont="1" applyFill="1" applyBorder="1" applyAlignment="1" applyProtection="1">
      <alignment vertical="center"/>
      <protection/>
    </xf>
    <xf numFmtId="0" fontId="43" fillId="0" borderId="12" xfId="67" applyFont="1" applyFill="1" applyBorder="1" applyAlignment="1">
      <alignment vertical="center" wrapText="1"/>
      <protection/>
    </xf>
    <xf numFmtId="0" fontId="19" fillId="36" borderId="10" xfId="67" applyFont="1" applyFill="1" applyBorder="1" applyAlignment="1">
      <alignment vertical="center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41" fillId="0" borderId="17" xfId="67" applyFont="1" applyFill="1" applyBorder="1" applyAlignment="1">
      <alignment horizontal="center" vertical="center" wrapText="1"/>
      <protection/>
    </xf>
    <xf numFmtId="0" fontId="41" fillId="0" borderId="15" xfId="67" applyFont="1" applyFill="1" applyBorder="1" applyAlignment="1">
      <alignment horizontal="center" vertical="center" wrapText="1"/>
      <protection/>
    </xf>
    <xf numFmtId="0" fontId="43" fillId="38" borderId="0" xfId="67" applyFont="1" applyFill="1" applyAlignment="1">
      <alignment vertical="center"/>
      <protection/>
    </xf>
    <xf numFmtId="0" fontId="41" fillId="37" borderId="9" xfId="67" applyFont="1" applyFill="1" applyBorder="1" applyAlignment="1">
      <alignment horizontal="center" vertical="center"/>
      <protection/>
    </xf>
    <xf numFmtId="0" fontId="41" fillId="37" borderId="0" xfId="67" applyFont="1" applyFill="1" applyAlignment="1">
      <alignment horizontal="center" vertical="center" wrapText="1"/>
      <protection/>
    </xf>
    <xf numFmtId="166" fontId="43" fillId="0" borderId="0" xfId="67" applyNumberFormat="1" applyFont="1" applyFill="1" applyAlignment="1">
      <alignment vertical="center" wrapText="1"/>
      <protection/>
    </xf>
    <xf numFmtId="173" fontId="41" fillId="0" borderId="9" xfId="77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vertical="center"/>
      <protection/>
    </xf>
    <xf numFmtId="165" fontId="19" fillId="0" borderId="0" xfId="62" applyNumberFormat="1" applyFont="1" applyFill="1" applyBorder="1" applyAlignment="1" applyProtection="1">
      <alignment vertical="center"/>
      <protection/>
    </xf>
    <xf numFmtId="165" fontId="41" fillId="0" borderId="0" xfId="62" applyNumberFormat="1" applyFont="1" applyFill="1" applyBorder="1" applyAlignment="1" applyProtection="1">
      <alignment vertical="center"/>
      <protection/>
    </xf>
    <xf numFmtId="0" fontId="43" fillId="0" borderId="14" xfId="67" applyFont="1" applyFill="1" applyBorder="1" applyAlignment="1">
      <alignment vertical="center" wrapText="1"/>
      <protection/>
    </xf>
    <xf numFmtId="166" fontId="43" fillId="0" borderId="14" xfId="62" applyNumberFormat="1" applyFont="1" applyFill="1" applyBorder="1" applyAlignment="1" applyProtection="1">
      <alignment vertical="center"/>
      <protection/>
    </xf>
    <xf numFmtId="9" fontId="45" fillId="0" borderId="18" xfId="77" applyNumberFormat="1" applyFont="1" applyFill="1" applyBorder="1" applyAlignment="1" applyProtection="1">
      <alignment vertical="center"/>
      <protection/>
    </xf>
    <xf numFmtId="166" fontId="45" fillId="0" borderId="14" xfId="62" applyNumberFormat="1" applyFont="1" applyFill="1" applyBorder="1" applyAlignment="1" applyProtection="1">
      <alignment vertical="center"/>
      <protection/>
    </xf>
    <xf numFmtId="0" fontId="43" fillId="0" borderId="16" xfId="67" applyFont="1" applyFill="1" applyBorder="1" applyAlignment="1">
      <alignment vertical="center" wrapText="1"/>
      <protection/>
    </xf>
    <xf numFmtId="166" fontId="43" fillId="0" borderId="16" xfId="62" applyNumberFormat="1" applyFont="1" applyFill="1" applyBorder="1" applyAlignment="1" applyProtection="1">
      <alignment vertical="center"/>
      <protection/>
    </xf>
    <xf numFmtId="9" fontId="45" fillId="0" borderId="19" xfId="77" applyNumberFormat="1" applyFont="1" applyFill="1" applyBorder="1" applyAlignment="1" applyProtection="1">
      <alignment vertical="center"/>
      <protection/>
    </xf>
    <xf numFmtId="166" fontId="45" fillId="0" borderId="16" xfId="62" applyNumberFormat="1" applyFont="1" applyFill="1" applyBorder="1" applyAlignment="1" applyProtection="1">
      <alignment vertical="center"/>
      <protection/>
    </xf>
    <xf numFmtId="173" fontId="41" fillId="0" borderId="0" xfId="77" applyNumberFormat="1" applyFont="1" applyFill="1" applyBorder="1" applyAlignment="1" applyProtection="1">
      <alignment vertical="center"/>
      <protection/>
    </xf>
    <xf numFmtId="0" fontId="43" fillId="38" borderId="0" xfId="67" applyFont="1" applyFill="1" applyAlignment="1">
      <alignment vertical="center" wrapText="1"/>
      <protection/>
    </xf>
    <xf numFmtId="0" fontId="19" fillId="0" borderId="14" xfId="67" applyFont="1" applyFill="1" applyBorder="1" applyAlignment="1">
      <alignment vertical="center" wrapText="1"/>
      <protection/>
    </xf>
    <xf numFmtId="166" fontId="19" fillId="0" borderId="14" xfId="62" applyNumberFormat="1" applyFont="1" applyFill="1" applyBorder="1" applyAlignment="1" applyProtection="1">
      <alignment vertical="center"/>
      <protection/>
    </xf>
    <xf numFmtId="9" fontId="41" fillId="0" borderId="18" xfId="77" applyFont="1" applyFill="1" applyBorder="1" applyAlignment="1" applyProtection="1">
      <alignment vertical="center"/>
      <protection/>
    </xf>
    <xf numFmtId="166" fontId="41" fillId="0" borderId="14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Border="1" applyAlignment="1">
      <alignment vertical="center" wrapText="1"/>
      <protection/>
    </xf>
    <xf numFmtId="9" fontId="41" fillId="0" borderId="18" xfId="77" applyFont="1" applyFill="1" applyBorder="1" applyAlignment="1">
      <alignment vertical="center" wrapText="1"/>
    </xf>
    <xf numFmtId="0" fontId="41" fillId="0" borderId="14" xfId="67" applyFont="1" applyFill="1" applyBorder="1" applyAlignment="1">
      <alignment vertical="center" wrapText="1"/>
      <protection/>
    </xf>
    <xf numFmtId="9" fontId="41" fillId="0" borderId="9" xfId="77" applyFont="1" applyFill="1" applyBorder="1" applyAlignment="1">
      <alignment vertical="center" wrapText="1"/>
    </xf>
    <xf numFmtId="0" fontId="41" fillId="0" borderId="0" xfId="67" applyFont="1" applyFill="1" applyAlignment="1">
      <alignment vertical="center" wrapText="1"/>
      <protection/>
    </xf>
    <xf numFmtId="9" fontId="45" fillId="0" borderId="9" xfId="77" applyFont="1" applyFill="1" applyBorder="1" applyAlignment="1">
      <alignment vertical="center" wrapText="1"/>
    </xf>
    <xf numFmtId="0" fontId="45" fillId="0" borderId="0" xfId="67" applyFont="1" applyFill="1" applyAlignment="1">
      <alignment vertical="center" wrapText="1"/>
      <protection/>
    </xf>
    <xf numFmtId="0" fontId="41" fillId="0" borderId="0" xfId="67" applyFont="1" applyFill="1" applyBorder="1" applyAlignment="1">
      <alignment vertical="center" wrapText="1"/>
      <protection/>
    </xf>
    <xf numFmtId="0" fontId="19" fillId="0" borderId="10" xfId="67" applyFont="1" applyFill="1" applyBorder="1" applyAlignment="1">
      <alignment vertical="center" wrapText="1"/>
      <protection/>
    </xf>
    <xf numFmtId="9" fontId="41" fillId="0" borderId="11" xfId="77" applyFont="1" applyFill="1" applyBorder="1" applyAlignment="1">
      <alignment vertical="center" wrapText="1"/>
    </xf>
    <xf numFmtId="0" fontId="41" fillId="0" borderId="10" xfId="67" applyFont="1" applyFill="1" applyBorder="1" applyAlignment="1">
      <alignment vertical="center" wrapText="1"/>
      <protection/>
    </xf>
    <xf numFmtId="0" fontId="43" fillId="34" borderId="0" xfId="65" applyFont="1" applyFill="1" applyAlignment="1">
      <alignment vertical="center" wrapText="1"/>
      <protection/>
    </xf>
    <xf numFmtId="177" fontId="74" fillId="0" borderId="0" xfId="0" applyNumberFormat="1" applyFont="1" applyFill="1" applyBorder="1" applyAlignment="1">
      <alignment horizontal="right" wrapText="1"/>
    </xf>
    <xf numFmtId="0" fontId="78" fillId="39" borderId="0" xfId="63" applyFont="1" applyFill="1" applyBorder="1">
      <alignment/>
      <protection/>
    </xf>
    <xf numFmtId="177" fontId="81" fillId="0" borderId="0" xfId="0" applyNumberFormat="1" applyFont="1" applyBorder="1" applyAlignment="1">
      <alignment horizontal="right" wrapText="1"/>
    </xf>
    <xf numFmtId="177" fontId="81" fillId="0" borderId="0" xfId="0" applyNumberFormat="1" applyFont="1" applyAlignment="1">
      <alignment/>
    </xf>
    <xf numFmtId="0" fontId="19" fillId="39" borderId="0" xfId="0" applyFont="1" applyFill="1" applyAlignment="1">
      <alignment/>
    </xf>
    <xf numFmtId="177" fontId="82" fillId="0" borderId="0" xfId="64" applyNumberFormat="1" applyFont="1" applyBorder="1" applyAlignment="1">
      <alignment horizontal="right" wrapText="1"/>
      <protection/>
    </xf>
    <xf numFmtId="177" fontId="83" fillId="0" borderId="0" xfId="0" applyNumberFormat="1" applyFont="1" applyBorder="1" applyAlignment="1">
      <alignment horizontal="right" wrapText="1"/>
    </xf>
    <xf numFmtId="177" fontId="84" fillId="0" borderId="0" xfId="64" applyNumberFormat="1" applyFont="1" applyBorder="1" applyAlignment="1">
      <alignment horizontal="right" wrapText="1"/>
      <protection/>
    </xf>
    <xf numFmtId="3" fontId="47" fillId="36" borderId="10" xfId="66" applyNumberFormat="1" applyFont="1" applyFill="1" applyBorder="1" applyAlignment="1">
      <alignment horizontal="left" vertical="center" wrapText="1"/>
      <protection/>
    </xf>
    <xf numFmtId="0" fontId="19" fillId="0" borderId="0" xfId="67" applyFont="1" applyFill="1" applyAlignment="1">
      <alignment horizontal="left" indent="2"/>
      <protection/>
    </xf>
    <xf numFmtId="0" fontId="19" fillId="0" borderId="0" xfId="67" applyFont="1" applyFill="1" applyAlignment="1">
      <alignment horizontal="left" wrapText="1" indent="2"/>
      <protection/>
    </xf>
    <xf numFmtId="0" fontId="52" fillId="34" borderId="0" xfId="68" applyFont="1" applyFill="1" applyAlignment="1">
      <alignment vertical="center"/>
      <protection/>
    </xf>
    <xf numFmtId="1" fontId="85" fillId="0" borderId="0" xfId="0" applyNumberFormat="1" applyFont="1" applyAlignment="1">
      <alignment/>
    </xf>
    <xf numFmtId="166" fontId="19" fillId="8" borderId="0" xfId="62" applyNumberFormat="1" applyFont="1" applyFill="1" applyBorder="1" applyAlignment="1" applyProtection="1">
      <alignment vertical="center"/>
      <protection/>
    </xf>
    <xf numFmtId="166" fontId="19" fillId="8" borderId="10" xfId="62" applyNumberFormat="1" applyFont="1" applyFill="1" applyBorder="1" applyAlignment="1" applyProtection="1">
      <alignment vertical="center"/>
      <protection/>
    </xf>
    <xf numFmtId="166" fontId="43" fillId="8" borderId="12" xfId="62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64" applyFont="1">
      <alignment/>
      <protection/>
    </xf>
    <xf numFmtId="0" fontId="19" fillId="0" borderId="0" xfId="64" applyFont="1" applyFill="1">
      <alignment/>
      <protection/>
    </xf>
    <xf numFmtId="9" fontId="41" fillId="0" borderId="0" xfId="78" applyFont="1" applyFill="1" applyBorder="1" applyAlignment="1" applyProtection="1">
      <alignment vertical="center"/>
      <protection/>
    </xf>
    <xf numFmtId="9" fontId="41" fillId="0" borderId="10" xfId="78" applyFont="1" applyFill="1" applyBorder="1" applyAlignment="1" applyProtection="1">
      <alignment vertical="center"/>
      <protection/>
    </xf>
    <xf numFmtId="9" fontId="45" fillId="0" borderId="0" xfId="78" applyFont="1" applyFill="1" applyBorder="1" applyAlignment="1" applyProtection="1">
      <alignment vertical="center"/>
      <protection/>
    </xf>
    <xf numFmtId="9" fontId="45" fillId="0" borderId="12" xfId="78" applyFont="1" applyFill="1" applyBorder="1" applyAlignment="1" applyProtection="1">
      <alignment vertical="center"/>
      <protection/>
    </xf>
    <xf numFmtId="9" fontId="45" fillId="0" borderId="10" xfId="78" applyFont="1" applyFill="1" applyBorder="1" applyAlignment="1" applyProtection="1">
      <alignment vertical="center"/>
      <protection/>
    </xf>
    <xf numFmtId="9" fontId="41" fillId="0" borderId="12" xfId="78" applyFont="1" applyFill="1" applyBorder="1" applyAlignment="1" applyProtection="1">
      <alignment vertical="center"/>
      <protection/>
    </xf>
    <xf numFmtId="9" fontId="41" fillId="0" borderId="16" xfId="78" applyFont="1" applyFill="1" applyBorder="1" applyAlignment="1" applyProtection="1">
      <alignment vertical="center"/>
      <protection/>
    </xf>
    <xf numFmtId="166" fontId="19" fillId="40" borderId="0" xfId="62" applyNumberFormat="1" applyFont="1" applyFill="1" applyBorder="1" applyAlignment="1" applyProtection="1">
      <alignment vertical="center"/>
      <protection/>
    </xf>
    <xf numFmtId="166" fontId="19" fillId="0" borderId="0" xfId="64" applyNumberFormat="1" applyFont="1">
      <alignment/>
      <protection/>
    </xf>
    <xf numFmtId="166" fontId="19" fillId="40" borderId="10" xfId="62" applyNumberFormat="1" applyFont="1" applyFill="1" applyBorder="1" applyAlignment="1" applyProtection="1">
      <alignment vertical="center"/>
      <protection/>
    </xf>
    <xf numFmtId="166" fontId="43" fillId="40" borderId="0" xfId="62" applyNumberFormat="1" applyFont="1" applyFill="1" applyBorder="1" applyAlignment="1" applyProtection="1">
      <alignment vertical="center"/>
      <protection/>
    </xf>
    <xf numFmtId="166" fontId="43" fillId="40" borderId="10" xfId="62" applyNumberFormat="1" applyFont="1" applyFill="1" applyBorder="1" applyAlignment="1" applyProtection="1">
      <alignment vertical="center"/>
      <protection/>
    </xf>
    <xf numFmtId="3" fontId="39" fillId="0" borderId="10" xfId="63" applyNumberFormat="1" applyFont="1" applyBorder="1">
      <alignment/>
      <protection/>
    </xf>
    <xf numFmtId="3" fontId="78" fillId="0" borderId="0" xfId="63" applyNumberFormat="1" applyFont="1" applyBorder="1">
      <alignment/>
      <protection/>
    </xf>
    <xf numFmtId="3" fontId="78" fillId="0" borderId="14" xfId="63" applyNumberFormat="1" applyFont="1" applyFill="1" applyBorder="1">
      <alignment/>
      <protection/>
    </xf>
    <xf numFmtId="3" fontId="78" fillId="0" borderId="14" xfId="63" applyNumberFormat="1" applyFont="1" applyBorder="1">
      <alignment/>
      <protection/>
    </xf>
    <xf numFmtId="3" fontId="39" fillId="0" borderId="12" xfId="63" applyNumberFormat="1" applyFont="1" applyBorder="1">
      <alignment/>
      <protection/>
    </xf>
    <xf numFmtId="0" fontId="19" fillId="0" borderId="20" xfId="0" applyFont="1" applyBorder="1" applyAlignment="1">
      <alignment/>
    </xf>
    <xf numFmtId="166" fontId="43" fillId="0" borderId="21" xfId="62" applyNumberFormat="1" applyFont="1" applyFill="1" applyBorder="1" applyAlignment="1" applyProtection="1">
      <alignment vertical="center"/>
      <protection/>
    </xf>
    <xf numFmtId="166" fontId="19" fillId="0" borderId="20" xfId="62" applyNumberFormat="1" applyFont="1" applyFill="1" applyBorder="1" applyAlignment="1" applyProtection="1">
      <alignment vertical="center"/>
      <protection/>
    </xf>
    <xf numFmtId="166" fontId="43" fillId="0" borderId="22" xfId="62" applyNumberFormat="1" applyFont="1" applyFill="1" applyBorder="1" applyAlignment="1" applyProtection="1">
      <alignment vertical="center"/>
      <protection/>
    </xf>
    <xf numFmtId="0" fontId="43" fillId="0" borderId="20" xfId="67" applyFont="1" applyFill="1" applyBorder="1" applyAlignment="1">
      <alignment vertical="center"/>
      <protection/>
    </xf>
    <xf numFmtId="0" fontId="19" fillId="0" borderId="20" xfId="67" applyFont="1" applyFill="1" applyBorder="1" applyAlignment="1">
      <alignment vertical="center"/>
      <protection/>
    </xf>
    <xf numFmtId="0" fontId="86" fillId="41" borderId="21" xfId="66" applyFont="1" applyFill="1" applyBorder="1" applyAlignment="1">
      <alignment horizontal="center" vertical="center" wrapText="1"/>
      <protection/>
    </xf>
    <xf numFmtId="0" fontId="44" fillId="37" borderId="11" xfId="67" applyFont="1" applyFill="1" applyBorder="1" applyAlignment="1">
      <alignment horizontal="center" vertical="center" wrapText="1"/>
      <protection/>
    </xf>
    <xf numFmtId="0" fontId="44" fillId="37" borderId="23" xfId="67" applyFont="1" applyFill="1" applyBorder="1" applyAlignment="1">
      <alignment horizontal="center" vertical="center" wrapText="1"/>
      <protection/>
    </xf>
    <xf numFmtId="0" fontId="87" fillId="0" borderId="10" xfId="67" applyFont="1" applyFill="1" applyBorder="1" applyAlignment="1">
      <alignment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87" fillId="0" borderId="10" xfId="67" applyFont="1" applyFill="1" applyBorder="1" applyAlignment="1">
      <alignment vertical="center" wrapText="1"/>
      <protection/>
    </xf>
    <xf numFmtId="0" fontId="47" fillId="36" borderId="10" xfId="65" applyFont="1" applyFill="1" applyBorder="1" applyAlignment="1">
      <alignment vertical="center" wrapText="1"/>
      <protection/>
    </xf>
    <xf numFmtId="0" fontId="78" fillId="0" borderId="0" xfId="64" applyFont="1" applyFill="1" applyBorder="1" applyAlignment="1">
      <alignment horizontal="left" wrapText="1"/>
      <protection/>
    </xf>
    <xf numFmtId="0" fontId="78" fillId="0" borderId="0" xfId="64" applyFont="1" applyBorder="1" applyAlignment="1">
      <alignment horizontal="left" wrapText="1" indent="1"/>
      <protection/>
    </xf>
    <xf numFmtId="0" fontId="81" fillId="0" borderId="0" xfId="64" applyFont="1" applyBorder="1" applyAlignment="1">
      <alignment horizontal="left" wrapText="1" indent="1"/>
      <protection/>
    </xf>
    <xf numFmtId="0" fontId="88" fillId="0" borderId="0" xfId="64" applyFont="1" applyBorder="1" applyAlignment="1">
      <alignment horizontal="left" wrapText="1" indent="1"/>
      <protection/>
    </xf>
    <xf numFmtId="0" fontId="80" fillId="0" borderId="0" xfId="64" applyFont="1" applyBorder="1" applyAlignment="1">
      <alignment horizontal="left" wrapText="1"/>
      <protection/>
    </xf>
    <xf numFmtId="0" fontId="80" fillId="0" borderId="0" xfId="64" applyFont="1" applyFill="1" applyBorder="1" applyAlignment="1">
      <alignment horizontal="left" wrapText="1"/>
      <protection/>
    </xf>
    <xf numFmtId="0" fontId="78" fillId="0" borderId="0" xfId="64" applyFont="1" applyBorder="1" applyAlignment="1">
      <alignment horizontal="left" wrapText="1"/>
      <protection/>
    </xf>
    <xf numFmtId="0" fontId="41" fillId="0" borderId="23" xfId="67" applyFont="1" applyFill="1" applyBorder="1" applyAlignment="1">
      <alignment horizontal="center" vertical="center"/>
      <protection/>
    </xf>
    <xf numFmtId="0" fontId="41" fillId="0" borderId="24" xfId="0" applyFont="1" applyBorder="1" applyAlignment="1">
      <alignment/>
    </xf>
    <xf numFmtId="166" fontId="41" fillId="0" borderId="24" xfId="62" applyNumberFormat="1" applyFont="1" applyFill="1" applyBorder="1" applyAlignment="1" applyProtection="1">
      <alignment vertical="center"/>
      <protection/>
    </xf>
    <xf numFmtId="166" fontId="45" fillId="0" borderId="23" xfId="62" applyNumberFormat="1" applyFont="1" applyFill="1" applyBorder="1" applyAlignment="1" applyProtection="1">
      <alignment vertical="center"/>
      <protection/>
    </xf>
    <xf numFmtId="166" fontId="45" fillId="0" borderId="24" xfId="62" applyNumberFormat="1" applyFont="1" applyFill="1" applyBorder="1" applyAlignment="1" applyProtection="1">
      <alignment vertical="center"/>
      <protection/>
    </xf>
    <xf numFmtId="166" fontId="45" fillId="0" borderId="25" xfId="62" applyNumberFormat="1" applyFont="1" applyFill="1" applyBorder="1" applyAlignment="1" applyProtection="1">
      <alignment vertical="center"/>
      <protection/>
    </xf>
    <xf numFmtId="0" fontId="19" fillId="0" borderId="26" xfId="0" applyFont="1" applyBorder="1" applyAlignment="1">
      <alignment/>
    </xf>
    <xf numFmtId="0" fontId="19" fillId="0" borderId="17" xfId="0" applyFont="1" applyBorder="1" applyAlignment="1">
      <alignment/>
    </xf>
    <xf numFmtId="0" fontId="81" fillId="0" borderId="0" xfId="64" applyFont="1" applyBorder="1" applyAlignment="1">
      <alignment horizontal="left" wrapText="1" indent="2"/>
      <protection/>
    </xf>
    <xf numFmtId="0" fontId="43" fillId="34" borderId="0" xfId="65" applyFont="1" applyFill="1" applyAlignment="1">
      <alignment vertical="center"/>
      <protection/>
    </xf>
    <xf numFmtId="177" fontId="82" fillId="0" borderId="0" xfId="0" applyNumberFormat="1" applyFont="1" applyBorder="1" applyAlignment="1">
      <alignment horizontal="right" wrapText="1"/>
    </xf>
    <xf numFmtId="177" fontId="89" fillId="0" borderId="0" xfId="0" applyNumberFormat="1" applyFont="1" applyBorder="1" applyAlignment="1">
      <alignment horizontal="right" wrapText="1"/>
    </xf>
    <xf numFmtId="177" fontId="89" fillId="0" borderId="0" xfId="64" applyNumberFormat="1" applyFont="1" applyBorder="1" applyAlignment="1">
      <alignment horizontal="right" wrapText="1"/>
      <protection/>
    </xf>
    <xf numFmtId="0" fontId="19" fillId="0" borderId="16" xfId="67" applyFont="1" applyFill="1" applyBorder="1" applyAlignment="1">
      <alignment horizontal="left" vertical="center" indent="2"/>
      <protection/>
    </xf>
    <xf numFmtId="9" fontId="41" fillId="0" borderId="19" xfId="77" applyNumberFormat="1" applyFont="1" applyFill="1" applyBorder="1" applyAlignment="1" applyProtection="1">
      <alignment vertical="center"/>
      <protection/>
    </xf>
    <xf numFmtId="166" fontId="41" fillId="0" borderId="27" xfId="62" applyNumberFormat="1" applyFont="1" applyFill="1" applyBorder="1" applyAlignment="1" applyProtection="1">
      <alignment vertical="center"/>
      <protection/>
    </xf>
    <xf numFmtId="166" fontId="19" fillId="0" borderId="28" xfId="62" applyNumberFormat="1" applyFont="1" applyFill="1" applyBorder="1" applyAlignment="1" applyProtection="1">
      <alignment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19" fillId="0" borderId="23" xfId="67" applyFont="1" applyFill="1" applyBorder="1" applyAlignment="1">
      <alignment horizontal="center" vertical="center"/>
      <protection/>
    </xf>
    <xf numFmtId="0" fontId="19" fillId="34" borderId="0" xfId="67" applyFont="1" applyFill="1" applyBorder="1" applyAlignment="1">
      <alignment horizontal="center" vertical="center"/>
      <protection/>
    </xf>
    <xf numFmtId="0" fontId="19" fillId="38" borderId="0" xfId="67" applyFont="1" applyFill="1" applyBorder="1" applyAlignment="1">
      <alignment horizontal="center" vertical="center"/>
      <protection/>
    </xf>
    <xf numFmtId="0" fontId="19" fillId="34" borderId="0" xfId="65" applyFont="1" applyFill="1" applyAlignment="1">
      <alignment horizontal="center" vertical="center"/>
      <protection/>
    </xf>
    <xf numFmtId="0" fontId="19" fillId="34" borderId="0" xfId="0" applyFont="1" applyFill="1" applyAlignment="1">
      <alignment horizontal="center"/>
    </xf>
    <xf numFmtId="166" fontId="19" fillId="0" borderId="15" xfId="66" applyNumberFormat="1" applyFont="1" applyFill="1" applyBorder="1" applyAlignment="1">
      <alignment horizontal="center" vertical="center" wrapText="1"/>
      <protection/>
    </xf>
    <xf numFmtId="0" fontId="56" fillId="36" borderId="0" xfId="66" applyFont="1" applyFill="1" applyBorder="1" applyAlignment="1">
      <alignment horizontal="center" vertical="center" wrapText="1"/>
      <protection/>
    </xf>
    <xf numFmtId="166" fontId="19" fillId="8" borderId="15" xfId="66" applyNumberFormat="1" applyFont="1" applyFill="1" applyBorder="1" applyAlignment="1">
      <alignment horizontal="center" vertical="center" wrapText="1"/>
      <protection/>
    </xf>
    <xf numFmtId="0" fontId="19" fillId="34" borderId="0" xfId="67" applyFont="1" applyFill="1" applyBorder="1" applyAlignment="1">
      <alignment vertical="center"/>
      <protection/>
    </xf>
    <xf numFmtId="0" fontId="42" fillId="36" borderId="0" xfId="67" applyFont="1" applyFill="1" applyBorder="1" applyAlignment="1">
      <alignment horizontal="center" vertical="center" wrapText="1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9" fillId="0" borderId="0" xfId="65" applyFont="1" applyFill="1" applyBorder="1" applyAlignment="1">
      <alignment vertical="center"/>
      <protection/>
    </xf>
    <xf numFmtId="0" fontId="19" fillId="34" borderId="0" xfId="65" applyFont="1" applyFill="1" applyBorder="1" applyAlignment="1">
      <alignment horizontal="center" vertical="center"/>
      <protection/>
    </xf>
    <xf numFmtId="0" fontId="19" fillId="34" borderId="0" xfId="65" applyFont="1" applyFill="1" applyBorder="1" applyAlignment="1">
      <alignment horizontal="center" vertical="center"/>
      <protection/>
    </xf>
    <xf numFmtId="0" fontId="19" fillId="34" borderId="0" xfId="65" applyFont="1" applyFill="1" applyBorder="1" applyAlignment="1">
      <alignment vertical="center"/>
      <protection/>
    </xf>
    <xf numFmtId="166" fontId="19" fillId="0" borderId="0" xfId="0" applyNumberFormat="1" applyFont="1" applyBorder="1" applyAlignment="1">
      <alignment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GNiG%20Q3%202014%20PL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Przepływy pieniężne"/>
      <sheetName val="Dodatkowe rozbicie"/>
      <sheetName val="Hedging"/>
      <sheetName val="Dane operacyjne"/>
      <sheetName val="Segmenty działalności_1-3Q"/>
      <sheetName val="Segmenty działalności_3Q"/>
      <sheetName val="Segmenty działalności_1Q przeks"/>
      <sheetName val="Segment_PiW_kwartalnie 2013-14"/>
      <sheetName val="Segment_OiM_kwartalnie 2013-14"/>
      <sheetName val="Segment_D_kwartalnie 2013-14"/>
      <sheetName val="Segment_W_kwartalnie 2013-14"/>
      <sheetName val="Segment_Poz_kwartalnie 2013-14"/>
    </sheetNames>
    <sheetDataSet>
      <sheetData sheetId="6">
        <row r="7">
          <cell r="E7">
            <v>165</v>
          </cell>
          <cell r="X7">
            <v>80</v>
          </cell>
        </row>
        <row r="8">
          <cell r="E8">
            <v>3060</v>
          </cell>
          <cell r="X8">
            <v>2239</v>
          </cell>
        </row>
        <row r="9">
          <cell r="E9">
            <v>3225</v>
          </cell>
          <cell r="X9">
            <v>2319</v>
          </cell>
        </row>
        <row r="11">
          <cell r="E11">
            <v>-647</v>
          </cell>
          <cell r="X11">
            <v>-431</v>
          </cell>
        </row>
        <row r="12">
          <cell r="E12">
            <v>-1740</v>
          </cell>
          <cell r="X12">
            <v>-1206</v>
          </cell>
        </row>
        <row r="13">
          <cell r="E13">
            <v>-334</v>
          </cell>
          <cell r="X13">
            <v>-283</v>
          </cell>
        </row>
        <row r="14">
          <cell r="E14">
            <v>-774</v>
          </cell>
          <cell r="X14">
            <v>-525</v>
          </cell>
        </row>
        <row r="15">
          <cell r="E15">
            <v>-559</v>
          </cell>
          <cell r="X15">
            <v>-384</v>
          </cell>
        </row>
        <row r="16">
          <cell r="E16">
            <v>96</v>
          </cell>
          <cell r="X16">
            <v>60</v>
          </cell>
        </row>
        <row r="17">
          <cell r="E17">
            <v>-169</v>
          </cell>
          <cell r="X17">
            <v>-74</v>
          </cell>
        </row>
        <row r="18">
          <cell r="E18">
            <v>-2387</v>
          </cell>
          <cell r="X18">
            <v>-1637</v>
          </cell>
        </row>
        <row r="20">
          <cell r="E20">
            <v>838</v>
          </cell>
          <cell r="X20">
            <v>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7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.28515625" style="12" customWidth="1"/>
    <col min="2" max="2" width="41.57421875" style="12" bestFit="1" customWidth="1"/>
    <col min="3" max="6" width="17.7109375" style="12" customWidth="1"/>
    <col min="7" max="7" width="15.7109375" style="14" customWidth="1"/>
    <col min="8" max="8" width="19.8515625" style="14" bestFit="1" customWidth="1"/>
    <col min="9" max="9" width="15.7109375" style="14" customWidth="1"/>
    <col min="10" max="10" width="19.8515625" style="14" bestFit="1" customWidth="1"/>
    <col min="11" max="11" width="9.140625" style="12" customWidth="1"/>
    <col min="12" max="19" width="17.7109375" style="12" customWidth="1"/>
    <col min="20" max="16384" width="9.140625" style="12" customWidth="1"/>
  </cols>
  <sheetData>
    <row r="2" spans="2:6" ht="12.75">
      <c r="B2" s="23" t="s">
        <v>63</v>
      </c>
      <c r="C2" s="13"/>
      <c r="D2" s="13"/>
      <c r="E2" s="13"/>
      <c r="F2" s="13"/>
    </row>
    <row r="3" ht="12.75">
      <c r="B3" s="24"/>
    </row>
    <row r="4" spans="2:19" ht="75.75" customHeight="1">
      <c r="B4" s="25"/>
      <c r="C4" s="26" t="s">
        <v>249</v>
      </c>
      <c r="D4" s="26" t="s">
        <v>250</v>
      </c>
      <c r="E4" s="26" t="s">
        <v>40</v>
      </c>
      <c r="F4" s="26" t="s">
        <v>251</v>
      </c>
      <c r="G4" s="215" t="s">
        <v>252</v>
      </c>
      <c r="H4" s="216" t="s">
        <v>253</v>
      </c>
      <c r="I4" s="215" t="s">
        <v>254</v>
      </c>
      <c r="J4" s="216" t="s">
        <v>254</v>
      </c>
      <c r="K4" s="20"/>
      <c r="L4" s="26" t="s">
        <v>40</v>
      </c>
      <c r="M4" s="93" t="s">
        <v>36</v>
      </c>
      <c r="N4" s="93" t="s">
        <v>35</v>
      </c>
      <c r="O4" s="214" t="s">
        <v>33</v>
      </c>
      <c r="P4" s="93" t="s">
        <v>32</v>
      </c>
      <c r="Q4" s="93" t="s">
        <v>30</v>
      </c>
      <c r="R4" s="93" t="s">
        <v>27</v>
      </c>
      <c r="S4" s="93" t="s">
        <v>28</v>
      </c>
    </row>
    <row r="5" spans="2:15" ht="12.75">
      <c r="B5" s="15"/>
      <c r="C5" s="245" t="s">
        <v>18</v>
      </c>
      <c r="D5" s="245"/>
      <c r="E5" s="245"/>
      <c r="F5" s="246"/>
      <c r="G5" s="29" t="s">
        <v>0</v>
      </c>
      <c r="H5" s="30" t="s">
        <v>18</v>
      </c>
      <c r="I5" s="30" t="s">
        <v>0</v>
      </c>
      <c r="J5" s="30" t="s">
        <v>18</v>
      </c>
      <c r="K5" s="20"/>
      <c r="O5" s="208"/>
    </row>
    <row r="6" spans="2:20" ht="12.75">
      <c r="B6" s="31" t="s">
        <v>45</v>
      </c>
      <c r="C6" s="32">
        <v>22819</v>
      </c>
      <c r="D6" s="32">
        <v>22943</v>
      </c>
      <c r="E6" s="32">
        <v>6436</v>
      </c>
      <c r="F6" s="32">
        <v>6203</v>
      </c>
      <c r="G6" s="33">
        <f>C6/D6-1</f>
        <v>-0.005404698600880442</v>
      </c>
      <c r="H6" s="34">
        <f>C6-D6</f>
        <v>-124</v>
      </c>
      <c r="I6" s="33">
        <f>E6/F6-1</f>
        <v>0.03756246977269062</v>
      </c>
      <c r="J6" s="34">
        <f>E6-F6</f>
        <v>233</v>
      </c>
      <c r="K6" s="20"/>
      <c r="L6" s="32">
        <v>6436</v>
      </c>
      <c r="M6" s="32">
        <v>6846</v>
      </c>
      <c r="N6" s="32">
        <v>9537</v>
      </c>
      <c r="O6" s="209">
        <v>32043.8</v>
      </c>
      <c r="P6" s="32">
        <v>9101</v>
      </c>
      <c r="Q6" s="32">
        <v>6203</v>
      </c>
      <c r="R6" s="32">
        <v>6505</v>
      </c>
      <c r="S6" s="32">
        <v>10235</v>
      </c>
      <c r="T6" s="16"/>
    </row>
    <row r="7" spans="2:20" ht="12.75">
      <c r="B7" s="35"/>
      <c r="C7" s="36"/>
      <c r="D7" s="36"/>
      <c r="E7" s="36"/>
      <c r="F7" s="36"/>
      <c r="G7" s="37"/>
      <c r="H7" s="38"/>
      <c r="I7" s="37"/>
      <c r="J7" s="38"/>
      <c r="K7" s="20"/>
      <c r="L7" s="36"/>
      <c r="M7" s="36"/>
      <c r="N7" s="36"/>
      <c r="O7" s="210"/>
      <c r="P7" s="36"/>
      <c r="Q7" s="36"/>
      <c r="R7" s="36"/>
      <c r="S7" s="36"/>
      <c r="T7" s="16"/>
    </row>
    <row r="8" spans="2:20" ht="12.75">
      <c r="B8" s="39" t="s">
        <v>46</v>
      </c>
      <c r="C8" s="36">
        <v>-13286</v>
      </c>
      <c r="D8" s="36">
        <v>-14378</v>
      </c>
      <c r="E8" s="36">
        <v>-3777</v>
      </c>
      <c r="F8" s="36">
        <v>-3540</v>
      </c>
      <c r="G8" s="37">
        <f aca="true" t="shared" si="0" ref="G8:G13">C8/D8-1</f>
        <v>-0.07594936708860756</v>
      </c>
      <c r="H8" s="38">
        <f aca="true" t="shared" si="1" ref="H8:H13">C8-D8</f>
        <v>1092</v>
      </c>
      <c r="I8" s="37">
        <f aca="true" t="shared" si="2" ref="I8:I13">E8/F8-1</f>
        <v>0.06694915254237288</v>
      </c>
      <c r="J8" s="38">
        <f aca="true" t="shared" si="3" ref="J8:J13">E8-F8</f>
        <v>-237</v>
      </c>
      <c r="K8" s="20"/>
      <c r="L8" s="36">
        <v>-3777</v>
      </c>
      <c r="M8" s="36">
        <v>-3569</v>
      </c>
      <c r="N8" s="36">
        <v>-5940</v>
      </c>
      <c r="O8" s="210">
        <v>-19872</v>
      </c>
      <c r="P8" s="36">
        <v>-5495</v>
      </c>
      <c r="Q8" s="36">
        <v>-3539</v>
      </c>
      <c r="R8" s="36">
        <v>-3849</v>
      </c>
      <c r="S8" s="36">
        <v>-6989</v>
      </c>
      <c r="T8" s="16"/>
    </row>
    <row r="9" spans="2:20" ht="12.75">
      <c r="B9" s="40" t="s">
        <v>47</v>
      </c>
      <c r="C9" s="36">
        <v>-2004</v>
      </c>
      <c r="D9" s="36">
        <v>-2115</v>
      </c>
      <c r="E9" s="36">
        <v>-631</v>
      </c>
      <c r="F9" s="36">
        <v>-697</v>
      </c>
      <c r="G9" s="37">
        <f t="shared" si="0"/>
        <v>-0.052482269503546064</v>
      </c>
      <c r="H9" s="38">
        <f t="shared" si="1"/>
        <v>111</v>
      </c>
      <c r="I9" s="37">
        <f t="shared" si="2"/>
        <v>-0.09469153515064566</v>
      </c>
      <c r="J9" s="38">
        <f t="shared" si="3"/>
        <v>66</v>
      </c>
      <c r="K9" s="20"/>
      <c r="L9" s="36">
        <v>-631</v>
      </c>
      <c r="M9" s="36">
        <v>-687</v>
      </c>
      <c r="N9" s="36">
        <v>-686</v>
      </c>
      <c r="O9" s="210">
        <v>-3214</v>
      </c>
      <c r="P9" s="36">
        <v>-1099</v>
      </c>
      <c r="Q9" s="36">
        <v>-697</v>
      </c>
      <c r="R9" s="36">
        <v>-747</v>
      </c>
      <c r="S9" s="36">
        <v>-671</v>
      </c>
      <c r="T9" s="16"/>
    </row>
    <row r="10" spans="2:20" ht="12.75">
      <c r="B10" s="39" t="s">
        <v>48</v>
      </c>
      <c r="C10" s="36">
        <v>-1902</v>
      </c>
      <c r="D10" s="36">
        <v>-1753</v>
      </c>
      <c r="E10" s="36">
        <v>-604</v>
      </c>
      <c r="F10" s="36">
        <v>-591</v>
      </c>
      <c r="G10" s="37">
        <f t="shared" si="0"/>
        <v>0.08499714774671996</v>
      </c>
      <c r="H10" s="38">
        <f t="shared" si="1"/>
        <v>-149</v>
      </c>
      <c r="I10" s="37">
        <f t="shared" si="2"/>
        <v>0.021996615905245376</v>
      </c>
      <c r="J10" s="38">
        <f t="shared" si="3"/>
        <v>-13</v>
      </c>
      <c r="K10" s="20"/>
      <c r="L10" s="36">
        <v>-604</v>
      </c>
      <c r="M10" s="36">
        <v>-675</v>
      </c>
      <c r="N10" s="36">
        <v>-623</v>
      </c>
      <c r="O10" s="210">
        <v>-2463</v>
      </c>
      <c r="P10" s="36">
        <v>-710</v>
      </c>
      <c r="Q10" s="36">
        <v>-591</v>
      </c>
      <c r="R10" s="36">
        <v>-613</v>
      </c>
      <c r="S10" s="36">
        <v>-549</v>
      </c>
      <c r="T10" s="16"/>
    </row>
    <row r="11" spans="2:20" ht="12.75">
      <c r="B11" s="39" t="s">
        <v>49</v>
      </c>
      <c r="C11" s="36">
        <v>-2025</v>
      </c>
      <c r="D11" s="36">
        <v>-1892</v>
      </c>
      <c r="E11" s="36">
        <v>-625</v>
      </c>
      <c r="F11" s="36">
        <v>-612</v>
      </c>
      <c r="G11" s="37">
        <f t="shared" si="0"/>
        <v>0.07029598308668072</v>
      </c>
      <c r="H11" s="38">
        <f t="shared" si="1"/>
        <v>-133</v>
      </c>
      <c r="I11" s="37">
        <f t="shared" si="2"/>
        <v>0.0212418300653594</v>
      </c>
      <c r="J11" s="38">
        <f t="shared" si="3"/>
        <v>-13</v>
      </c>
      <c r="K11" s="20"/>
      <c r="L11" s="36">
        <v>-625</v>
      </c>
      <c r="M11" s="36">
        <v>-815</v>
      </c>
      <c r="N11" s="36">
        <v>-585</v>
      </c>
      <c r="O11" s="210">
        <v>-2808</v>
      </c>
      <c r="P11" s="36">
        <v>-915</v>
      </c>
      <c r="Q11" s="36">
        <v>-613</v>
      </c>
      <c r="R11" s="36">
        <v>-654</v>
      </c>
      <c r="S11" s="36">
        <v>-626</v>
      </c>
      <c r="T11" s="16"/>
    </row>
    <row r="12" spans="2:20" ht="12.75">
      <c r="B12" s="39" t="s">
        <v>50</v>
      </c>
      <c r="C12" s="36">
        <v>667</v>
      </c>
      <c r="D12" s="36">
        <v>664</v>
      </c>
      <c r="E12" s="36">
        <v>292</v>
      </c>
      <c r="F12" s="36">
        <v>240</v>
      </c>
      <c r="G12" s="37">
        <f t="shared" si="0"/>
        <v>0.004518072289156683</v>
      </c>
      <c r="H12" s="38">
        <f t="shared" si="1"/>
        <v>3</v>
      </c>
      <c r="I12" s="37">
        <f t="shared" si="2"/>
        <v>0.21666666666666656</v>
      </c>
      <c r="J12" s="38">
        <f t="shared" si="3"/>
        <v>52</v>
      </c>
      <c r="K12" s="20"/>
      <c r="L12" s="36">
        <v>292</v>
      </c>
      <c r="M12" s="36">
        <v>185</v>
      </c>
      <c r="N12" s="36">
        <v>190</v>
      </c>
      <c r="O12" s="210">
        <v>982</v>
      </c>
      <c r="P12" s="36">
        <v>318</v>
      </c>
      <c r="Q12" s="36">
        <v>240</v>
      </c>
      <c r="R12" s="36">
        <v>227</v>
      </c>
      <c r="S12" s="36">
        <v>197</v>
      </c>
      <c r="T12" s="16"/>
    </row>
    <row r="13" spans="2:20" ht="12.75">
      <c r="B13" s="39" t="s">
        <v>51</v>
      </c>
      <c r="C13" s="36">
        <v>-1185</v>
      </c>
      <c r="D13" s="36">
        <v>-414</v>
      </c>
      <c r="E13" s="36">
        <v>-176</v>
      </c>
      <c r="F13" s="36">
        <v>-122</v>
      </c>
      <c r="G13" s="37">
        <f t="shared" si="0"/>
        <v>1.86231884057971</v>
      </c>
      <c r="H13" s="38">
        <f t="shared" si="1"/>
        <v>-771</v>
      </c>
      <c r="I13" s="37">
        <f t="shared" si="2"/>
        <v>0.4426229508196722</v>
      </c>
      <c r="J13" s="38">
        <f t="shared" si="3"/>
        <v>-54</v>
      </c>
      <c r="K13" s="20"/>
      <c r="L13" s="36">
        <v>-176</v>
      </c>
      <c r="M13" s="36">
        <v>-674</v>
      </c>
      <c r="N13" s="36">
        <v>-335</v>
      </c>
      <c r="O13" s="210">
        <v>-1520</v>
      </c>
      <c r="P13" s="36">
        <v>-1105</v>
      </c>
      <c r="Q13" s="36">
        <v>-123</v>
      </c>
      <c r="R13" s="36">
        <v>-122</v>
      </c>
      <c r="S13" s="36">
        <v>-170</v>
      </c>
      <c r="T13" s="16"/>
    </row>
    <row r="14" spans="2:20" ht="12.75">
      <c r="B14" s="35"/>
      <c r="C14" s="36"/>
      <c r="D14" s="36"/>
      <c r="E14" s="36"/>
      <c r="F14" s="36"/>
      <c r="G14" s="37"/>
      <c r="H14" s="38"/>
      <c r="I14" s="37"/>
      <c r="J14" s="38"/>
      <c r="K14" s="20"/>
      <c r="L14" s="36"/>
      <c r="M14" s="36"/>
      <c r="N14" s="36"/>
      <c r="O14" s="210"/>
      <c r="P14" s="36"/>
      <c r="Q14" s="36"/>
      <c r="R14" s="36"/>
      <c r="S14" s="36"/>
      <c r="T14" s="16"/>
    </row>
    <row r="15" spans="2:20" ht="12.75">
      <c r="B15" s="31" t="s">
        <v>52</v>
      </c>
      <c r="C15" s="32">
        <v>-19735</v>
      </c>
      <c r="D15" s="32">
        <v>-19888</v>
      </c>
      <c r="E15" s="32">
        <v>-5521</v>
      </c>
      <c r="F15" s="32">
        <v>-5322</v>
      </c>
      <c r="G15" s="33">
        <f>C15/D15-1</f>
        <v>-0.007693081255028211</v>
      </c>
      <c r="H15" s="34">
        <f>C15-D15</f>
        <v>153</v>
      </c>
      <c r="I15" s="33">
        <f>E15/F15-1</f>
        <v>0.037391957910559936</v>
      </c>
      <c r="J15" s="34">
        <f>E15-F15</f>
        <v>-199</v>
      </c>
      <c r="K15" s="20"/>
      <c r="L15" s="32">
        <v>-5521</v>
      </c>
      <c r="M15" s="32">
        <v>-6235</v>
      </c>
      <c r="N15" s="32">
        <v>-7979</v>
      </c>
      <c r="O15" s="209">
        <v>-28895</v>
      </c>
      <c r="P15" s="32">
        <v>-9006</v>
      </c>
      <c r="Q15" s="32">
        <v>-5323</v>
      </c>
      <c r="R15" s="32">
        <v>-5758</v>
      </c>
      <c r="S15" s="32">
        <v>-8808</v>
      </c>
      <c r="T15" s="16"/>
    </row>
    <row r="16" spans="2:20" ht="12.75">
      <c r="B16" s="35"/>
      <c r="C16" s="36"/>
      <c r="D16" s="36"/>
      <c r="E16" s="36"/>
      <c r="F16" s="36"/>
      <c r="G16" s="37"/>
      <c r="H16" s="38"/>
      <c r="I16" s="37"/>
      <c r="J16" s="38"/>
      <c r="K16" s="20"/>
      <c r="L16" s="36"/>
      <c r="M16" s="36"/>
      <c r="N16" s="36"/>
      <c r="O16" s="210"/>
      <c r="P16" s="36"/>
      <c r="Q16" s="36"/>
      <c r="R16" s="36"/>
      <c r="S16" s="36"/>
      <c r="T16" s="16"/>
    </row>
    <row r="17" spans="2:20" ht="12.75">
      <c r="B17" s="217" t="s">
        <v>53</v>
      </c>
      <c r="C17" s="32">
        <v>3084</v>
      </c>
      <c r="D17" s="32">
        <v>3055</v>
      </c>
      <c r="E17" s="32">
        <v>915</v>
      </c>
      <c r="F17" s="32">
        <v>881</v>
      </c>
      <c r="G17" s="33">
        <f>C17/D17-1</f>
        <v>0.00949263502454989</v>
      </c>
      <c r="H17" s="34">
        <f>C17-D17</f>
        <v>29</v>
      </c>
      <c r="I17" s="33">
        <f>E17/F17-1</f>
        <v>0.0385925085130534</v>
      </c>
      <c r="J17" s="34">
        <f>E17-F17</f>
        <v>34</v>
      </c>
      <c r="K17" s="20"/>
      <c r="L17" s="32">
        <v>915</v>
      </c>
      <c r="M17" s="32">
        <v>611</v>
      </c>
      <c r="N17" s="32">
        <v>1558</v>
      </c>
      <c r="O17" s="209">
        <v>3148.7999999999993</v>
      </c>
      <c r="P17" s="32">
        <v>94.80000000000109</v>
      </c>
      <c r="Q17" s="32">
        <v>879.6999999999998</v>
      </c>
      <c r="R17" s="32">
        <v>746.7000000000007</v>
      </c>
      <c r="S17" s="32">
        <v>1427</v>
      </c>
      <c r="T17" s="16"/>
    </row>
    <row r="18" spans="2:20" ht="12.75">
      <c r="B18" s="35"/>
      <c r="C18" s="36"/>
      <c r="D18" s="36"/>
      <c r="E18" s="36"/>
      <c r="F18" s="36"/>
      <c r="G18" s="37"/>
      <c r="H18" s="38"/>
      <c r="I18" s="37"/>
      <c r="J18" s="38"/>
      <c r="K18" s="20"/>
      <c r="L18" s="36"/>
      <c r="M18" s="36"/>
      <c r="N18" s="36"/>
      <c r="O18" s="210"/>
      <c r="P18" s="36"/>
      <c r="Q18" s="36"/>
      <c r="R18" s="36"/>
      <c r="S18" s="36"/>
      <c r="T18" s="16"/>
    </row>
    <row r="19" spans="2:20" ht="12.75">
      <c r="B19" s="35" t="s">
        <v>54</v>
      </c>
      <c r="C19" s="36">
        <v>68</v>
      </c>
      <c r="D19" s="36">
        <v>76</v>
      </c>
      <c r="E19" s="36">
        <v>22</v>
      </c>
      <c r="F19" s="36">
        <v>-74</v>
      </c>
      <c r="G19" s="37">
        <f>C19/D19-1</f>
        <v>-0.10526315789473684</v>
      </c>
      <c r="H19" s="38">
        <f>C19-D19</f>
        <v>-8</v>
      </c>
      <c r="I19" s="37">
        <f>E19/F19-1</f>
        <v>-1.2972972972972974</v>
      </c>
      <c r="J19" s="38">
        <f>E19-F19</f>
        <v>96</v>
      </c>
      <c r="K19" s="20"/>
      <c r="L19" s="36">
        <v>22</v>
      </c>
      <c r="M19" s="36">
        <v>14</v>
      </c>
      <c r="N19" s="36">
        <v>32</v>
      </c>
      <c r="O19" s="210">
        <v>68.6</v>
      </c>
      <c r="P19" s="36">
        <v>-7.1</v>
      </c>
      <c r="Q19" s="36">
        <v>-74.5</v>
      </c>
      <c r="R19" s="36">
        <v>89.6</v>
      </c>
      <c r="S19" s="36">
        <v>61</v>
      </c>
      <c r="T19" s="16"/>
    </row>
    <row r="20" spans="2:20" ht="12.75">
      <c r="B20" s="35" t="s">
        <v>55</v>
      </c>
      <c r="C20" s="36">
        <v>-283</v>
      </c>
      <c r="D20" s="36">
        <v>-386</v>
      </c>
      <c r="E20" s="36">
        <v>-131</v>
      </c>
      <c r="F20" s="36">
        <v>-3</v>
      </c>
      <c r="G20" s="37">
        <f>C20/D20-1</f>
        <v>-0.2668393782383419</v>
      </c>
      <c r="H20" s="38">
        <f>C20-D20</f>
        <v>103</v>
      </c>
      <c r="I20" s="37">
        <f>E20/F20-1</f>
        <v>42.666666666666664</v>
      </c>
      <c r="J20" s="38">
        <f>E20-F20</f>
        <v>-128</v>
      </c>
      <c r="K20" s="20"/>
      <c r="L20" s="36">
        <v>-131</v>
      </c>
      <c r="M20" s="36">
        <v>-89</v>
      </c>
      <c r="N20" s="36">
        <v>-63</v>
      </c>
      <c r="O20" s="210">
        <v>-464.7</v>
      </c>
      <c r="P20" s="36">
        <v>-79.2</v>
      </c>
      <c r="Q20" s="36">
        <v>-2.3</v>
      </c>
      <c r="R20" s="36">
        <v>-175.5</v>
      </c>
      <c r="S20" s="36">
        <v>-208</v>
      </c>
      <c r="T20" s="16"/>
    </row>
    <row r="21" spans="2:20" ht="25.5">
      <c r="B21" s="41" t="s">
        <v>56</v>
      </c>
      <c r="C21" s="36">
        <v>0</v>
      </c>
      <c r="D21" s="36">
        <v>-36</v>
      </c>
      <c r="E21" s="36">
        <v>0</v>
      </c>
      <c r="F21" s="36">
        <v>6</v>
      </c>
      <c r="G21" s="37">
        <f>C21/D21-1</f>
        <v>-1</v>
      </c>
      <c r="H21" s="38">
        <f>C21-D21</f>
        <v>36</v>
      </c>
      <c r="I21" s="37">
        <f>E21/F21-1</f>
        <v>-1</v>
      </c>
      <c r="J21" s="38">
        <f>E21-F21</f>
        <v>-6</v>
      </c>
      <c r="K21" s="20"/>
      <c r="L21" s="36">
        <v>0</v>
      </c>
      <c r="M21" s="36">
        <v>7</v>
      </c>
      <c r="N21" s="36">
        <v>-7</v>
      </c>
      <c r="O21" s="210">
        <v>-43.8</v>
      </c>
      <c r="P21" s="36">
        <v>-8</v>
      </c>
      <c r="Q21" s="36">
        <v>6.5</v>
      </c>
      <c r="R21" s="36">
        <v>-42.3</v>
      </c>
      <c r="S21" s="36">
        <v>0</v>
      </c>
      <c r="T21" s="16"/>
    </row>
    <row r="22" spans="2:20" ht="12.75">
      <c r="B22" s="35"/>
      <c r="C22" s="36"/>
      <c r="D22" s="36"/>
      <c r="E22" s="36"/>
      <c r="F22" s="36"/>
      <c r="G22" s="37"/>
      <c r="H22" s="38"/>
      <c r="I22" s="37"/>
      <c r="J22" s="38"/>
      <c r="K22" s="20"/>
      <c r="L22" s="36"/>
      <c r="M22" s="36"/>
      <c r="N22" s="36"/>
      <c r="O22" s="210"/>
      <c r="P22" s="36"/>
      <c r="Q22" s="36"/>
      <c r="R22" s="36"/>
      <c r="S22" s="36"/>
      <c r="T22" s="16"/>
    </row>
    <row r="23" spans="2:20" ht="12.75">
      <c r="B23" s="31" t="s">
        <v>57</v>
      </c>
      <c r="C23" s="32">
        <v>2869</v>
      </c>
      <c r="D23" s="32">
        <v>2709</v>
      </c>
      <c r="E23" s="32">
        <v>806</v>
      </c>
      <c r="F23" s="32">
        <v>810</v>
      </c>
      <c r="G23" s="33">
        <f>C23/D23-1</f>
        <v>0.059062384643779886</v>
      </c>
      <c r="H23" s="34">
        <f>C23-D23</f>
        <v>160</v>
      </c>
      <c r="I23" s="33">
        <f>E23/F23-1</f>
        <v>-0.004938271604938316</v>
      </c>
      <c r="J23" s="34">
        <f>E23-F23</f>
        <v>-4</v>
      </c>
      <c r="K23" s="20"/>
      <c r="L23" s="32">
        <v>806</v>
      </c>
      <c r="M23" s="32">
        <v>543</v>
      </c>
      <c r="N23" s="32">
        <v>1520</v>
      </c>
      <c r="O23" s="209">
        <v>2708.899999999999</v>
      </c>
      <c r="P23" s="32">
        <v>0.5000000000010942</v>
      </c>
      <c r="Q23" s="32">
        <v>809.3999999999999</v>
      </c>
      <c r="R23" s="32">
        <v>618.5000000000008</v>
      </c>
      <c r="S23" s="32">
        <v>1280</v>
      </c>
      <c r="T23" s="16"/>
    </row>
    <row r="24" spans="2:20" ht="12.75">
      <c r="B24" s="35"/>
      <c r="C24" s="36"/>
      <c r="D24" s="36"/>
      <c r="E24" s="36"/>
      <c r="F24" s="36"/>
      <c r="G24" s="37"/>
      <c r="H24" s="38"/>
      <c r="I24" s="37"/>
      <c r="J24" s="38"/>
      <c r="K24" s="20"/>
      <c r="L24" s="36"/>
      <c r="M24" s="36"/>
      <c r="N24" s="36"/>
      <c r="O24" s="210"/>
      <c r="P24" s="36"/>
      <c r="Q24" s="36"/>
      <c r="R24" s="36"/>
      <c r="S24" s="36"/>
      <c r="T24" s="16"/>
    </row>
    <row r="25" spans="2:20" ht="12.75">
      <c r="B25" s="35" t="s">
        <v>58</v>
      </c>
      <c r="C25" s="36">
        <v>-733</v>
      </c>
      <c r="D25" s="36">
        <v>-627</v>
      </c>
      <c r="E25" s="36">
        <v>-190</v>
      </c>
      <c r="F25" s="36">
        <v>-156</v>
      </c>
      <c r="G25" s="37">
        <f>C25/D25-1</f>
        <v>0.16905901116427424</v>
      </c>
      <c r="H25" s="38">
        <f>C25-D25</f>
        <v>-106</v>
      </c>
      <c r="I25" s="37">
        <f>E25/F25-1</f>
        <v>0.21794871794871784</v>
      </c>
      <c r="J25" s="38">
        <f>E25-F25</f>
        <v>-34</v>
      </c>
      <c r="K25" s="20"/>
      <c r="L25" s="36">
        <v>-190</v>
      </c>
      <c r="M25" s="36">
        <v>-203</v>
      </c>
      <c r="N25" s="36">
        <v>-340</v>
      </c>
      <c r="O25" s="210">
        <v>-789.4</v>
      </c>
      <c r="P25" s="36">
        <v>-162.3</v>
      </c>
      <c r="Q25" s="36">
        <v>-156</v>
      </c>
      <c r="R25" s="36">
        <v>-264.7</v>
      </c>
      <c r="S25" s="36">
        <v>-206</v>
      </c>
      <c r="T25" s="16"/>
    </row>
    <row r="26" spans="2:20" ht="12.75">
      <c r="B26" s="42"/>
      <c r="C26" s="43"/>
      <c r="D26" s="43"/>
      <c r="E26" s="36"/>
      <c r="F26" s="43"/>
      <c r="G26" s="44"/>
      <c r="H26" s="45"/>
      <c r="I26" s="44"/>
      <c r="J26" s="45"/>
      <c r="K26" s="20"/>
      <c r="L26" s="36"/>
      <c r="M26" s="36"/>
      <c r="N26" s="36"/>
      <c r="O26" s="210"/>
      <c r="P26" s="43"/>
      <c r="Q26" s="36"/>
      <c r="R26" s="43"/>
      <c r="S26" s="36"/>
      <c r="T26" s="16"/>
    </row>
    <row r="27" spans="2:20" ht="13.5" thickBot="1">
      <c r="B27" s="46" t="s">
        <v>59</v>
      </c>
      <c r="C27" s="47">
        <v>2136</v>
      </c>
      <c r="D27" s="47">
        <v>2082</v>
      </c>
      <c r="E27" s="47">
        <v>616</v>
      </c>
      <c r="F27" s="47">
        <v>654</v>
      </c>
      <c r="G27" s="48">
        <f>C27/D27-1</f>
        <v>0.025936599423631135</v>
      </c>
      <c r="H27" s="49">
        <f>C27-D27</f>
        <v>54</v>
      </c>
      <c r="I27" s="48">
        <f>E27/F27-1</f>
        <v>-0.05810397553516822</v>
      </c>
      <c r="J27" s="49">
        <f>E27-F27</f>
        <v>-38</v>
      </c>
      <c r="K27" s="20"/>
      <c r="L27" s="47">
        <v>616</v>
      </c>
      <c r="M27" s="47">
        <v>340</v>
      </c>
      <c r="N27" s="47">
        <v>1180</v>
      </c>
      <c r="O27" s="211">
        <v>1919.499999999999</v>
      </c>
      <c r="P27" s="47">
        <v>-161.79999999999893</v>
      </c>
      <c r="Q27" s="47">
        <v>653.3999999999999</v>
      </c>
      <c r="R27" s="47">
        <v>353.8000000000008</v>
      </c>
      <c r="S27" s="47">
        <v>1074</v>
      </c>
      <c r="T27" s="16"/>
    </row>
    <row r="28" spans="2:19" ht="13.5" thickTop="1">
      <c r="B28" s="50"/>
      <c r="C28" s="50"/>
      <c r="D28" s="50"/>
      <c r="E28" s="50"/>
      <c r="F28" s="50"/>
      <c r="G28" s="51"/>
      <c r="H28" s="52"/>
      <c r="I28" s="51"/>
      <c r="J28" s="52"/>
      <c r="K28" s="20"/>
      <c r="L28" s="50"/>
      <c r="M28" s="50"/>
      <c r="N28" s="50"/>
      <c r="O28" s="212"/>
      <c r="P28" s="50"/>
      <c r="Q28" s="50"/>
      <c r="R28" s="50"/>
      <c r="S28" s="50"/>
    </row>
    <row r="29" spans="2:19" ht="12.75">
      <c r="B29" s="12" t="s">
        <v>60</v>
      </c>
      <c r="C29" s="42"/>
      <c r="D29" s="42"/>
      <c r="E29" s="42"/>
      <c r="F29" s="42"/>
      <c r="G29" s="53"/>
      <c r="H29" s="54"/>
      <c r="I29" s="53"/>
      <c r="J29" s="54"/>
      <c r="K29" s="20"/>
      <c r="L29" s="42"/>
      <c r="M29" s="42"/>
      <c r="N29" s="42"/>
      <c r="O29" s="213"/>
      <c r="P29" s="42"/>
      <c r="Q29" s="42"/>
      <c r="R29" s="42"/>
      <c r="S29" s="42"/>
    </row>
    <row r="30" spans="2:19" ht="12.75">
      <c r="B30" s="39" t="s">
        <v>61</v>
      </c>
      <c r="C30" s="36">
        <v>2135</v>
      </c>
      <c r="D30" s="36">
        <v>2079</v>
      </c>
      <c r="E30" s="36">
        <v>616</v>
      </c>
      <c r="F30" s="36">
        <v>654</v>
      </c>
      <c r="G30" s="37">
        <f>C30/D30-1</f>
        <v>0.026936026936027035</v>
      </c>
      <c r="H30" s="38">
        <f>C30-D30</f>
        <v>56</v>
      </c>
      <c r="I30" s="37">
        <f>E30/F30-1</f>
        <v>-0.05810397553516822</v>
      </c>
      <c r="J30" s="38">
        <f>E30-F30</f>
        <v>-38</v>
      </c>
      <c r="K30" s="20"/>
      <c r="L30" s="36">
        <v>616</v>
      </c>
      <c r="M30" s="36">
        <v>338</v>
      </c>
      <c r="N30" s="36">
        <v>1181</v>
      </c>
      <c r="O30" s="210">
        <v>1917.4</v>
      </c>
      <c r="P30" s="36">
        <v>-161.1</v>
      </c>
      <c r="Q30" s="36">
        <v>654</v>
      </c>
      <c r="R30" s="36">
        <v>351.7</v>
      </c>
      <c r="S30" s="36">
        <v>1073</v>
      </c>
    </row>
    <row r="31" spans="2:19" ht="13.5" thickBot="1">
      <c r="B31" s="241" t="s">
        <v>62</v>
      </c>
      <c r="C31" s="117">
        <v>1</v>
      </c>
      <c r="D31" s="117">
        <v>3</v>
      </c>
      <c r="E31" s="117">
        <v>0</v>
      </c>
      <c r="F31" s="117">
        <v>0</v>
      </c>
      <c r="G31" s="242">
        <f>C31/D31-1</f>
        <v>-0.6666666666666667</v>
      </c>
      <c r="H31" s="120">
        <f>C31-D31</f>
        <v>-2</v>
      </c>
      <c r="I31" s="242" t="e">
        <f>E31/F31-1</f>
        <v>#DIV/0!</v>
      </c>
      <c r="J31" s="243">
        <f>E31-F31</f>
        <v>0</v>
      </c>
      <c r="K31" s="20"/>
      <c r="L31" s="117">
        <v>0</v>
      </c>
      <c r="M31" s="117">
        <v>2</v>
      </c>
      <c r="N31" s="117">
        <v>-1</v>
      </c>
      <c r="O31" s="244">
        <v>2.1</v>
      </c>
      <c r="P31" s="117">
        <v>-0.8</v>
      </c>
      <c r="Q31" s="117">
        <v>-0.5</v>
      </c>
      <c r="R31" s="117">
        <v>2.2</v>
      </c>
      <c r="S31" s="117">
        <v>1</v>
      </c>
    </row>
    <row r="32" ht="13.5" thickTop="1">
      <c r="B32" s="15"/>
    </row>
    <row r="33" spans="2:6" ht="12.75">
      <c r="B33" s="15"/>
      <c r="C33" s="16"/>
      <c r="D33" s="16"/>
      <c r="E33" s="16"/>
      <c r="F33" s="16"/>
    </row>
    <row r="34" ht="12.75">
      <c r="C34" s="16"/>
    </row>
    <row r="36" ht="12.75">
      <c r="C36" s="16"/>
    </row>
    <row r="37" ht="12.75">
      <c r="C37" s="16"/>
    </row>
  </sheetData>
  <sheetProtection/>
  <mergeCells count="1"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colBreaks count="1" manualBreakCount="1">
    <brk id="1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7" width="13.8515625" style="12" customWidth="1"/>
    <col min="8" max="8" width="10.140625" style="0" customWidth="1"/>
    <col min="9" max="13" width="13.8515625" style="12" customWidth="1"/>
  </cols>
  <sheetData>
    <row r="1" spans="3:13" ht="12.75">
      <c r="C1" s="15"/>
      <c r="D1" s="15"/>
      <c r="E1" s="15"/>
      <c r="F1" s="15"/>
      <c r="G1" s="15"/>
      <c r="I1" s="15"/>
      <c r="J1" s="15"/>
      <c r="K1" s="15"/>
      <c r="L1" s="15"/>
      <c r="M1" s="15"/>
    </row>
    <row r="2" spans="2:13" ht="25.5" customHeight="1">
      <c r="B2" s="181" t="s">
        <v>157</v>
      </c>
      <c r="C2" s="252" t="s">
        <v>238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15"/>
      <c r="B3" s="91"/>
      <c r="C3" s="248" t="s">
        <v>66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3" ht="12.75">
      <c r="B4" s="178"/>
      <c r="C4" s="93" t="s">
        <v>38</v>
      </c>
      <c r="D4" s="93" t="s">
        <v>39</v>
      </c>
      <c r="E4" s="93" t="s">
        <v>40</v>
      </c>
      <c r="F4" s="93" t="s">
        <v>36</v>
      </c>
      <c r="G4" s="93" t="s">
        <v>35</v>
      </c>
      <c r="I4" s="93" t="s">
        <v>33</v>
      </c>
      <c r="J4" s="93" t="s">
        <v>32</v>
      </c>
      <c r="K4" s="93" t="s">
        <v>30</v>
      </c>
      <c r="L4" s="93" t="s">
        <v>27</v>
      </c>
      <c r="M4" s="93" t="s">
        <v>28</v>
      </c>
    </row>
    <row r="5" spans="2:13" ht="12.75">
      <c r="B5" s="96" t="s">
        <v>165</v>
      </c>
      <c r="C5" s="253"/>
      <c r="D5" s="253"/>
      <c r="E5" s="253"/>
      <c r="F5" s="253"/>
      <c r="G5" s="253"/>
      <c r="I5" s="253"/>
      <c r="J5" s="253"/>
      <c r="K5" s="253"/>
      <c r="L5" s="253"/>
      <c r="M5" s="253"/>
    </row>
    <row r="6" spans="2:13" ht="12.75">
      <c r="B6" s="99"/>
      <c r="C6" s="183"/>
      <c r="D6" s="36"/>
      <c r="E6" s="36"/>
      <c r="F6" s="36"/>
      <c r="G6" s="36"/>
      <c r="I6" s="183"/>
      <c r="J6" s="36"/>
      <c r="K6" s="36"/>
      <c r="L6" s="36"/>
      <c r="M6" s="36"/>
    </row>
    <row r="7" spans="2:15" ht="12.75">
      <c r="B7" s="99" t="s">
        <v>166</v>
      </c>
      <c r="C7" s="183"/>
      <c r="D7" s="36"/>
      <c r="E7" s="36">
        <v>1002</v>
      </c>
      <c r="F7" s="36">
        <v>1340</v>
      </c>
      <c r="G7" s="36">
        <v>1144</v>
      </c>
      <c r="H7" s="182"/>
      <c r="I7" s="183">
        <v>4580</v>
      </c>
      <c r="J7" s="36">
        <v>1510</v>
      </c>
      <c r="K7" s="36">
        <v>1098</v>
      </c>
      <c r="L7" s="36">
        <v>938.1</v>
      </c>
      <c r="M7" s="36">
        <v>1033.6</v>
      </c>
      <c r="N7" s="182"/>
      <c r="O7" s="182"/>
    </row>
    <row r="8" spans="2:15" ht="12.75">
      <c r="B8" s="99" t="s">
        <v>167</v>
      </c>
      <c r="C8" s="183"/>
      <c r="D8" s="36"/>
      <c r="E8" s="36">
        <v>431</v>
      </c>
      <c r="F8" s="36">
        <v>469</v>
      </c>
      <c r="G8" s="36">
        <v>473</v>
      </c>
      <c r="H8" s="182"/>
      <c r="I8" s="183">
        <v>1605</v>
      </c>
      <c r="J8" s="36">
        <v>418</v>
      </c>
      <c r="K8" s="36">
        <v>446.6</v>
      </c>
      <c r="L8" s="36">
        <v>409.6</v>
      </c>
      <c r="M8" s="36">
        <v>330.8</v>
      </c>
      <c r="N8" s="182"/>
      <c r="O8" s="182"/>
    </row>
    <row r="9" spans="2:15" ht="12.75">
      <c r="B9" s="101" t="s">
        <v>168</v>
      </c>
      <c r="C9" s="184"/>
      <c r="D9" s="102"/>
      <c r="E9" s="102">
        <v>1433</v>
      </c>
      <c r="F9" s="102">
        <v>1809</v>
      </c>
      <c r="G9" s="102">
        <v>1617</v>
      </c>
      <c r="H9" s="182"/>
      <c r="I9" s="184">
        <v>6185</v>
      </c>
      <c r="J9" s="102">
        <v>1928</v>
      </c>
      <c r="K9" s="102">
        <v>1544.6</v>
      </c>
      <c r="L9" s="102">
        <v>1347.6</v>
      </c>
      <c r="M9" s="102">
        <v>1364.4</v>
      </c>
      <c r="N9" s="182"/>
      <c r="O9" s="182"/>
    </row>
    <row r="10" spans="2:15" ht="12.75">
      <c r="B10" s="99"/>
      <c r="C10" s="183"/>
      <c r="D10" s="36"/>
      <c r="E10" s="36"/>
      <c r="F10" s="36"/>
      <c r="G10" s="36"/>
      <c r="H10" s="182"/>
      <c r="I10" s="183"/>
      <c r="J10" s="36"/>
      <c r="K10" s="36"/>
      <c r="L10" s="36"/>
      <c r="M10" s="36"/>
      <c r="N10" s="182"/>
      <c r="O10" s="182"/>
    </row>
    <row r="11" spans="2:15" ht="12.75">
      <c r="B11" s="104" t="s">
        <v>48</v>
      </c>
      <c r="C11" s="183"/>
      <c r="D11" s="36"/>
      <c r="E11" s="36">
        <v>-277</v>
      </c>
      <c r="F11" s="36">
        <v>-344</v>
      </c>
      <c r="G11" s="36">
        <v>-281</v>
      </c>
      <c r="H11" s="182"/>
      <c r="I11" s="183">
        <v>-1050</v>
      </c>
      <c r="J11" s="36">
        <v>-330</v>
      </c>
      <c r="K11" s="36">
        <v>-254.6</v>
      </c>
      <c r="L11" s="36">
        <v>-277</v>
      </c>
      <c r="M11" s="36">
        <v>-188.8</v>
      </c>
      <c r="N11" s="182"/>
      <c r="O11" s="182"/>
    </row>
    <row r="12" spans="2:15" ht="12.75">
      <c r="B12" s="104" t="s">
        <v>169</v>
      </c>
      <c r="C12" s="183"/>
      <c r="D12" s="36"/>
      <c r="E12" s="36">
        <v>-439</v>
      </c>
      <c r="F12" s="36">
        <v>-994</v>
      </c>
      <c r="G12" s="36">
        <v>-491</v>
      </c>
      <c r="H12" s="182"/>
      <c r="I12" s="183">
        <v>-2804</v>
      </c>
      <c r="J12" s="36">
        <v>-1471</v>
      </c>
      <c r="K12" s="36">
        <v>-461.2</v>
      </c>
      <c r="L12" s="36">
        <v>-419</v>
      </c>
      <c r="M12" s="36">
        <v>-453</v>
      </c>
      <c r="N12" s="182"/>
      <c r="O12" s="182"/>
    </row>
    <row r="13" spans="2:15" ht="12.75">
      <c r="B13" s="39" t="s">
        <v>46</v>
      </c>
      <c r="C13" s="183"/>
      <c r="D13" s="36"/>
      <c r="E13" s="36">
        <v>-105</v>
      </c>
      <c r="F13" s="36">
        <v>-76</v>
      </c>
      <c r="G13" s="36">
        <v>-82</v>
      </c>
      <c r="H13" s="182"/>
      <c r="I13" s="183">
        <v>-394</v>
      </c>
      <c r="J13" s="36">
        <v>-123</v>
      </c>
      <c r="K13" s="36">
        <v>-98.4</v>
      </c>
      <c r="L13" s="36">
        <v>-78.2</v>
      </c>
      <c r="M13" s="36">
        <v>-94</v>
      </c>
      <c r="N13" s="182"/>
      <c r="O13" s="182"/>
    </row>
    <row r="14" spans="2:15" ht="12.75">
      <c r="B14" s="40" t="s">
        <v>47</v>
      </c>
      <c r="C14" s="183"/>
      <c r="D14" s="36"/>
      <c r="E14" s="36">
        <v>-211</v>
      </c>
      <c r="F14" s="36">
        <v>-232</v>
      </c>
      <c r="G14" s="36">
        <v>-257</v>
      </c>
      <c r="H14" s="182"/>
      <c r="I14" s="183">
        <v>-1128</v>
      </c>
      <c r="J14" s="36">
        <v>-350</v>
      </c>
      <c r="K14" s="36">
        <v>-273.8</v>
      </c>
      <c r="L14" s="36">
        <v>-257.1</v>
      </c>
      <c r="M14" s="36">
        <v>-246.7</v>
      </c>
      <c r="N14" s="182"/>
      <c r="O14" s="182"/>
    </row>
    <row r="15" spans="2:15" ht="12.75">
      <c r="B15" s="39" t="s">
        <v>49</v>
      </c>
      <c r="C15" s="183"/>
      <c r="D15" s="36"/>
      <c r="E15" s="36">
        <v>-223</v>
      </c>
      <c r="F15" s="36">
        <v>-374</v>
      </c>
      <c r="G15" s="36">
        <v>-207</v>
      </c>
      <c r="H15" s="182"/>
      <c r="I15" s="183">
        <v>-942</v>
      </c>
      <c r="J15" s="36">
        <v>-365</v>
      </c>
      <c r="K15" s="36">
        <v>-162.7</v>
      </c>
      <c r="L15" s="36">
        <v>-225</v>
      </c>
      <c r="M15" s="36">
        <v>-189.4</v>
      </c>
      <c r="N15" s="182"/>
      <c r="O15" s="182"/>
    </row>
    <row r="16" spans="2:15" ht="12.75">
      <c r="B16" s="39" t="s">
        <v>50</v>
      </c>
      <c r="C16" s="183"/>
      <c r="D16" s="36"/>
      <c r="E16" s="36">
        <v>177</v>
      </c>
      <c r="F16" s="36">
        <v>90</v>
      </c>
      <c r="G16" s="36">
        <v>113</v>
      </c>
      <c r="H16" s="182"/>
      <c r="I16" s="183">
        <v>584</v>
      </c>
      <c r="J16" s="36">
        <v>185</v>
      </c>
      <c r="K16" s="36">
        <v>145</v>
      </c>
      <c r="L16" s="36">
        <v>136.1</v>
      </c>
      <c r="M16" s="36">
        <v>117.5</v>
      </c>
      <c r="N16" s="182"/>
      <c r="O16" s="182"/>
    </row>
    <row r="17" spans="2:15" ht="12.75">
      <c r="B17" s="39" t="s">
        <v>51</v>
      </c>
      <c r="C17" s="183"/>
      <c r="D17" s="36"/>
      <c r="E17" s="36">
        <v>-77</v>
      </c>
      <c r="F17" s="36">
        <v>-402</v>
      </c>
      <c r="G17" s="36">
        <v>-58</v>
      </c>
      <c r="H17" s="182"/>
      <c r="I17" s="183">
        <v>-924</v>
      </c>
      <c r="J17" s="36">
        <v>-818</v>
      </c>
      <c r="K17" s="36">
        <v>-71.3</v>
      </c>
      <c r="L17" s="36">
        <v>5.2</v>
      </c>
      <c r="M17" s="36">
        <v>-40.1</v>
      </c>
      <c r="N17" s="182"/>
      <c r="O17" s="182"/>
    </row>
    <row r="18" spans="2:15" ht="12.75">
      <c r="B18" s="105" t="s">
        <v>170</v>
      </c>
      <c r="C18" s="184"/>
      <c r="D18" s="102"/>
      <c r="E18" s="102">
        <v>-716</v>
      </c>
      <c r="F18" s="102">
        <v>-1338</v>
      </c>
      <c r="G18" s="102">
        <v>-772</v>
      </c>
      <c r="H18" s="182"/>
      <c r="I18" s="184">
        <v>-3854</v>
      </c>
      <c r="J18" s="102">
        <v>-1801</v>
      </c>
      <c r="K18" s="102">
        <v>-715.8</v>
      </c>
      <c r="L18" s="102">
        <v>-695.7</v>
      </c>
      <c r="M18" s="102">
        <v>-641.4</v>
      </c>
      <c r="N18" s="182"/>
      <c r="O18" s="182"/>
    </row>
    <row r="19" spans="2:15" ht="12.75">
      <c r="B19" s="104"/>
      <c r="C19" s="183"/>
      <c r="D19" s="36"/>
      <c r="E19" s="36"/>
      <c r="F19" s="36"/>
      <c r="G19" s="36"/>
      <c r="H19" s="182"/>
      <c r="I19" s="183"/>
      <c r="J19" s="36"/>
      <c r="K19" s="36"/>
      <c r="L19" s="36"/>
      <c r="M19" s="36"/>
      <c r="N19" s="182"/>
      <c r="O19" s="182"/>
    </row>
    <row r="20" spans="2:15" ht="13.5" thickBot="1">
      <c r="B20" s="107" t="s">
        <v>53</v>
      </c>
      <c r="C20" s="185"/>
      <c r="D20" s="47"/>
      <c r="E20" s="47">
        <v>717</v>
      </c>
      <c r="F20" s="47">
        <v>471</v>
      </c>
      <c r="G20" s="47">
        <v>845</v>
      </c>
      <c r="H20" s="182"/>
      <c r="I20" s="185">
        <v>2331</v>
      </c>
      <c r="J20" s="47">
        <v>127</v>
      </c>
      <c r="K20" s="47">
        <v>828.8</v>
      </c>
      <c r="L20" s="47">
        <v>651.9</v>
      </c>
      <c r="M20" s="47">
        <v>722.9</v>
      </c>
      <c r="N20" s="182"/>
      <c r="O20" s="182"/>
    </row>
    <row r="21" spans="2:13" ht="13.5" thickTop="1">
      <c r="B21" s="104"/>
      <c r="C21" s="36"/>
      <c r="D21" s="36"/>
      <c r="E21" s="36"/>
      <c r="F21" s="36"/>
      <c r="G21" s="36"/>
      <c r="I21" s="36"/>
      <c r="J21" s="36"/>
      <c r="K21" s="36"/>
      <c r="L21" s="36"/>
      <c r="M21" s="36"/>
    </row>
    <row r="22" spans="9:13" ht="12.75">
      <c r="I22" s="16"/>
      <c r="J22" s="16"/>
      <c r="K22" s="16"/>
      <c r="L22" s="16"/>
      <c r="M22" s="16"/>
    </row>
    <row r="23" spans="3:13" ht="12.75">
      <c r="C23" s="16"/>
      <c r="D23" s="16"/>
      <c r="E23" s="16"/>
      <c r="F23" s="16"/>
      <c r="G23" s="16"/>
      <c r="I23" s="16"/>
      <c r="J23" s="16"/>
      <c r="K23" s="16"/>
      <c r="L23" s="16"/>
      <c r="M23" s="16"/>
    </row>
    <row r="24" spans="3:13" ht="12.75">
      <c r="C24" s="16"/>
      <c r="D24" s="16"/>
      <c r="E24" s="16"/>
      <c r="F24" s="16"/>
      <c r="G24" s="16"/>
      <c r="I24" s="16"/>
      <c r="J24" s="16"/>
      <c r="K24" s="16"/>
      <c r="L24" s="16"/>
      <c r="M24" s="16"/>
    </row>
    <row r="25" spans="3:13" ht="12.75">
      <c r="C25" s="16"/>
      <c r="D25" s="16"/>
      <c r="E25" s="16"/>
      <c r="F25" s="16"/>
      <c r="G25" s="16"/>
      <c r="I25" s="16"/>
      <c r="J25" s="16"/>
      <c r="K25" s="16"/>
      <c r="L25" s="16"/>
      <c r="M25" s="16"/>
    </row>
    <row r="26" spans="3:13" ht="12.75">
      <c r="C26" s="16"/>
      <c r="D26" s="16"/>
      <c r="E26" s="16"/>
      <c r="F26" s="16"/>
      <c r="G26" s="16"/>
      <c r="I26" s="16"/>
      <c r="J26" s="16"/>
      <c r="K26" s="16"/>
      <c r="L26" s="16"/>
      <c r="M26" s="16"/>
    </row>
    <row r="27" spans="3:13" ht="12.75">
      <c r="C27" s="16"/>
      <c r="D27" s="16"/>
      <c r="E27" s="16"/>
      <c r="F27" s="16"/>
      <c r="G27" s="16"/>
      <c r="I27" s="16"/>
      <c r="J27" s="16"/>
      <c r="K27" s="16"/>
      <c r="L27" s="16"/>
      <c r="M27" s="16"/>
    </row>
    <row r="28" spans="3:13" ht="12.75"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3:13" ht="12.75">
      <c r="C29" s="16"/>
      <c r="D29" s="16"/>
      <c r="E29" s="16"/>
      <c r="F29" s="16"/>
      <c r="G29" s="16"/>
      <c r="I29" s="16"/>
      <c r="J29" s="16"/>
      <c r="K29" s="16"/>
      <c r="L29" s="16"/>
      <c r="M29" s="16"/>
    </row>
    <row r="30" spans="3:13" ht="12.75">
      <c r="C30" s="16"/>
      <c r="D30" s="16"/>
      <c r="E30" s="16"/>
      <c r="F30" s="16"/>
      <c r="G30" s="16"/>
      <c r="I30" s="16"/>
      <c r="J30" s="16"/>
      <c r="K30" s="16"/>
      <c r="L30" s="16"/>
      <c r="M30" s="16"/>
    </row>
    <row r="31" spans="3:13" ht="12.75">
      <c r="C31" s="16"/>
      <c r="D31" s="16"/>
      <c r="E31" s="16"/>
      <c r="F31" s="16"/>
      <c r="G31" s="16"/>
      <c r="I31" s="16"/>
      <c r="J31" s="16"/>
      <c r="K31" s="16"/>
      <c r="L31" s="16"/>
      <c r="M31" s="16"/>
    </row>
    <row r="32" spans="3:13" ht="12.75">
      <c r="C32" s="16"/>
      <c r="D32" s="16"/>
      <c r="E32" s="16"/>
      <c r="F32" s="16"/>
      <c r="G32" s="16"/>
      <c r="I32" s="16"/>
      <c r="J32" s="16"/>
      <c r="K32" s="16"/>
      <c r="L32" s="16"/>
      <c r="M32" s="16"/>
    </row>
    <row r="33" spans="3:13" ht="12.75">
      <c r="C33" s="16"/>
      <c r="D33" s="16"/>
      <c r="E33" s="16"/>
      <c r="F33" s="16"/>
      <c r="G33" s="16"/>
      <c r="I33" s="16"/>
      <c r="J33" s="16"/>
      <c r="K33" s="16"/>
      <c r="L33" s="16"/>
      <c r="M33" s="16"/>
    </row>
    <row r="34" spans="3:13" ht="12.75">
      <c r="C34" s="16"/>
      <c r="D34" s="16"/>
      <c r="E34" s="16"/>
      <c r="F34" s="16"/>
      <c r="G34" s="16"/>
      <c r="I34" s="16"/>
      <c r="J34" s="16"/>
      <c r="K34" s="16"/>
      <c r="L34" s="16"/>
      <c r="M34" s="16"/>
    </row>
    <row r="35" spans="3:13" ht="12.75">
      <c r="C35" s="16"/>
      <c r="D35" s="16"/>
      <c r="E35" s="16"/>
      <c r="F35" s="16"/>
      <c r="G35" s="16"/>
      <c r="I35" s="16"/>
      <c r="J35" s="16"/>
      <c r="K35" s="16"/>
      <c r="L35" s="16"/>
      <c r="M35" s="16"/>
    </row>
    <row r="36" spans="3:13" ht="12.75"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3:13" ht="12.75">
      <c r="C37" s="16"/>
      <c r="D37" s="16"/>
      <c r="E37" s="16"/>
      <c r="F37" s="16"/>
      <c r="G37" s="16"/>
      <c r="I37" s="16"/>
      <c r="J37" s="16"/>
      <c r="K37" s="16"/>
      <c r="L37" s="16"/>
      <c r="M37" s="16"/>
    </row>
    <row r="38" spans="3:13" ht="12.75">
      <c r="C38" s="16"/>
      <c r="D38" s="16"/>
      <c r="E38" s="16"/>
      <c r="F38" s="16"/>
      <c r="G38" s="16"/>
      <c r="I38" s="16"/>
      <c r="J38" s="16"/>
      <c r="K38" s="16"/>
      <c r="L38" s="16"/>
      <c r="M38" s="16"/>
    </row>
    <row r="39" spans="3:13" ht="12.75">
      <c r="C39" s="16"/>
      <c r="D39" s="16"/>
      <c r="E39" s="16"/>
      <c r="F39" s="16"/>
      <c r="G39" s="16"/>
      <c r="I39" s="16"/>
      <c r="J39" s="16"/>
      <c r="K39" s="16"/>
      <c r="L39" s="16"/>
      <c r="M39" s="16"/>
    </row>
    <row r="40" spans="3:13" ht="12.75">
      <c r="C40" s="16"/>
      <c r="D40" s="16"/>
      <c r="E40" s="16"/>
      <c r="F40" s="16"/>
      <c r="G40" s="16"/>
      <c r="I40" s="16"/>
      <c r="J40" s="16"/>
      <c r="K40" s="16"/>
      <c r="L40" s="16"/>
      <c r="M40" s="16"/>
    </row>
    <row r="41" spans="3:13" ht="12.75">
      <c r="C41" s="16"/>
      <c r="D41" s="16"/>
      <c r="E41" s="16"/>
      <c r="F41" s="16"/>
      <c r="G41" s="16"/>
      <c r="I41" s="16"/>
      <c r="J41" s="16"/>
      <c r="K41" s="16"/>
      <c r="L41" s="16"/>
      <c r="M41" s="16"/>
    </row>
    <row r="42" spans="3:13" ht="12.75">
      <c r="C42" s="16"/>
      <c r="D42" s="16"/>
      <c r="E42" s="16"/>
      <c r="F42" s="16"/>
      <c r="G42" s="16"/>
      <c r="I42" s="16"/>
      <c r="J42" s="16"/>
      <c r="K42" s="16"/>
      <c r="L42" s="16"/>
      <c r="M42" s="16"/>
    </row>
    <row r="43" spans="3:13" ht="12.75">
      <c r="C43" s="16"/>
      <c r="D43" s="16"/>
      <c r="E43" s="16"/>
      <c r="F43" s="16"/>
      <c r="G43" s="16"/>
      <c r="I43" s="16"/>
      <c r="J43" s="16"/>
      <c r="K43" s="16"/>
      <c r="L43" s="16"/>
      <c r="M43" s="16"/>
    </row>
    <row r="44" spans="3:13" ht="12.75">
      <c r="C44" s="16"/>
      <c r="D44" s="16"/>
      <c r="E44" s="16"/>
      <c r="F44" s="16"/>
      <c r="G44" s="16"/>
      <c r="I44" s="16"/>
      <c r="J44" s="16"/>
      <c r="K44" s="16"/>
      <c r="L44" s="16"/>
      <c r="M44" s="16"/>
    </row>
    <row r="45" spans="3:13" ht="12.75">
      <c r="C45" s="16"/>
      <c r="D45" s="16"/>
      <c r="E45" s="16"/>
      <c r="F45" s="16"/>
      <c r="G45" s="16"/>
      <c r="I45" s="16"/>
      <c r="J45" s="16"/>
      <c r="K45" s="16"/>
      <c r="L45" s="16"/>
      <c r="M45" s="16"/>
    </row>
    <row r="46" spans="3:13" ht="12.75">
      <c r="C46" s="16"/>
      <c r="D46" s="16"/>
      <c r="E46" s="16"/>
      <c r="F46" s="16"/>
      <c r="G46" s="16"/>
      <c r="I46" s="16"/>
      <c r="J46" s="16"/>
      <c r="K46" s="16"/>
      <c r="L46" s="16"/>
      <c r="M46" s="16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5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7" width="13.8515625" style="12" customWidth="1"/>
    <col min="8" max="8" width="8.7109375" style="0" customWidth="1"/>
    <col min="9" max="13" width="13.8515625" style="12" customWidth="1"/>
  </cols>
  <sheetData>
    <row r="1" spans="3:13" ht="12.75">
      <c r="C1" s="15"/>
      <c r="D1" s="15"/>
      <c r="E1" s="15"/>
      <c r="F1" s="15"/>
      <c r="G1" s="15"/>
      <c r="I1" s="15"/>
      <c r="J1" s="15"/>
      <c r="K1" s="15"/>
      <c r="L1" s="15"/>
      <c r="M1" s="15"/>
    </row>
    <row r="2" spans="2:13" ht="25.5" customHeight="1">
      <c r="B2" s="181" t="s">
        <v>157</v>
      </c>
      <c r="C2" s="252" t="s">
        <v>239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15"/>
      <c r="B3" s="91"/>
      <c r="C3" s="248" t="s">
        <v>66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3" ht="12.75">
      <c r="B4" s="178"/>
      <c r="C4" s="93" t="s">
        <v>38</v>
      </c>
      <c r="D4" s="93" t="s">
        <v>39</v>
      </c>
      <c r="E4" s="93" t="s">
        <v>40</v>
      </c>
      <c r="F4" s="93" t="s">
        <v>36</v>
      </c>
      <c r="G4" s="93" t="s">
        <v>35</v>
      </c>
      <c r="I4" s="93" t="s">
        <v>33</v>
      </c>
      <c r="J4" s="93" t="s">
        <v>32</v>
      </c>
      <c r="K4" s="93" t="s">
        <v>30</v>
      </c>
      <c r="L4" s="93" t="s">
        <v>27</v>
      </c>
      <c r="M4" s="93" t="s">
        <v>28</v>
      </c>
    </row>
    <row r="5" spans="2:13" ht="12.75" customHeight="1">
      <c r="B5" s="96" t="s">
        <v>165</v>
      </c>
      <c r="C5" s="253"/>
      <c r="D5" s="253"/>
      <c r="E5" s="253"/>
      <c r="F5" s="253"/>
      <c r="G5" s="253"/>
      <c r="I5" s="253" t="s">
        <v>67</v>
      </c>
      <c r="J5" s="253"/>
      <c r="K5" s="253"/>
      <c r="L5" s="253"/>
      <c r="M5" s="253"/>
    </row>
    <row r="6" spans="2:13" ht="12.75">
      <c r="B6" s="99"/>
      <c r="C6" s="183"/>
      <c r="D6" s="36"/>
      <c r="E6" s="36"/>
      <c r="F6" s="36"/>
      <c r="G6" s="36"/>
      <c r="I6" s="183"/>
      <c r="J6" s="36"/>
      <c r="K6" s="36"/>
      <c r="L6" s="36"/>
      <c r="M6" s="36"/>
    </row>
    <row r="7" spans="2:14" ht="12.75">
      <c r="B7" s="99" t="s">
        <v>166</v>
      </c>
      <c r="C7" s="183"/>
      <c r="D7" s="36"/>
      <c r="E7" s="36">
        <v>5167</v>
      </c>
      <c r="F7" s="36">
        <v>5246</v>
      </c>
      <c r="G7" s="36">
        <v>7874</v>
      </c>
      <c r="H7" s="182"/>
      <c r="I7" s="183">
        <v>25341</v>
      </c>
      <c r="J7" s="36">
        <v>6939</v>
      </c>
      <c r="K7" s="36">
        <v>4756</v>
      </c>
      <c r="L7" s="36">
        <v>5145</v>
      </c>
      <c r="M7" s="36">
        <v>8501</v>
      </c>
      <c r="N7" s="182"/>
    </row>
    <row r="8" spans="2:14" ht="12.75">
      <c r="B8" s="99" t="s">
        <v>167</v>
      </c>
      <c r="C8" s="183"/>
      <c r="D8" s="36"/>
      <c r="E8" s="36">
        <v>133</v>
      </c>
      <c r="F8" s="36">
        <v>111</v>
      </c>
      <c r="G8" s="36">
        <v>75</v>
      </c>
      <c r="H8" s="182"/>
      <c r="I8" s="183">
        <v>318</v>
      </c>
      <c r="J8" s="36">
        <v>48</v>
      </c>
      <c r="K8" s="36">
        <v>90</v>
      </c>
      <c r="L8" s="36">
        <v>102</v>
      </c>
      <c r="M8" s="36">
        <v>78</v>
      </c>
      <c r="N8" s="182"/>
    </row>
    <row r="9" spans="2:14" ht="12.75">
      <c r="B9" s="101" t="s">
        <v>168</v>
      </c>
      <c r="C9" s="184"/>
      <c r="D9" s="102"/>
      <c r="E9" s="102">
        <v>5300</v>
      </c>
      <c r="F9" s="102">
        <v>5357</v>
      </c>
      <c r="G9" s="102">
        <v>7949</v>
      </c>
      <c r="H9" s="182"/>
      <c r="I9" s="184">
        <v>25659</v>
      </c>
      <c r="J9" s="102">
        <v>6987</v>
      </c>
      <c r="K9" s="102">
        <v>4846</v>
      </c>
      <c r="L9" s="102">
        <v>5247</v>
      </c>
      <c r="M9" s="102">
        <v>8579</v>
      </c>
      <c r="N9" s="182"/>
    </row>
    <row r="10" spans="2:14" ht="12.75">
      <c r="B10" s="99"/>
      <c r="C10" s="183"/>
      <c r="D10" s="36"/>
      <c r="E10" s="36"/>
      <c r="F10" s="36"/>
      <c r="G10" s="36"/>
      <c r="H10" s="182"/>
      <c r="I10" s="183"/>
      <c r="J10" s="36"/>
      <c r="K10" s="36"/>
      <c r="L10" s="36"/>
      <c r="M10" s="36"/>
      <c r="N10" s="182"/>
    </row>
    <row r="11" spans="2:14" ht="12.75">
      <c r="B11" s="104" t="s">
        <v>48</v>
      </c>
      <c r="C11" s="183"/>
      <c r="D11" s="36"/>
      <c r="E11" s="36">
        <v>-39</v>
      </c>
      <c r="F11" s="36">
        <v>-38</v>
      </c>
      <c r="G11" s="36">
        <v>-39</v>
      </c>
      <c r="H11" s="182"/>
      <c r="I11" s="183">
        <v>-177.4</v>
      </c>
      <c r="J11" s="36">
        <v>-46.30000000000001</v>
      </c>
      <c r="K11" s="36">
        <v>-43.69999999999999</v>
      </c>
      <c r="L11" s="36">
        <v>-43.400000000000006</v>
      </c>
      <c r="M11" s="36">
        <v>-44</v>
      </c>
      <c r="N11" s="182"/>
    </row>
    <row r="12" spans="2:14" ht="12.75">
      <c r="B12" s="104" t="s">
        <v>169</v>
      </c>
      <c r="C12" s="183"/>
      <c r="D12" s="36"/>
      <c r="E12" s="36">
        <v>-5175</v>
      </c>
      <c r="F12" s="36">
        <v>-5428</v>
      </c>
      <c r="G12" s="36">
        <v>-7721</v>
      </c>
      <c r="H12" s="182"/>
      <c r="I12" s="183">
        <v>-25489.8</v>
      </c>
      <c r="J12" s="36">
        <v>-7055.899999999998</v>
      </c>
      <c r="K12" s="36">
        <v>-4722.9000000000015</v>
      </c>
      <c r="L12" s="36">
        <v>-5133</v>
      </c>
      <c r="M12" s="36">
        <v>-8578</v>
      </c>
      <c r="N12" s="182"/>
    </row>
    <row r="13" spans="2:14" ht="12.75">
      <c r="B13" s="39" t="s">
        <v>46</v>
      </c>
      <c r="C13" s="183"/>
      <c r="D13" s="36"/>
      <c r="E13" s="36">
        <v>-4172</v>
      </c>
      <c r="F13" s="36">
        <v>-4125</v>
      </c>
      <c r="G13" s="36">
        <v>-6011</v>
      </c>
      <c r="H13" s="182"/>
      <c r="I13" s="183">
        <v>-20092.5</v>
      </c>
      <c r="J13" s="36">
        <v>-5506.200000000001</v>
      </c>
      <c r="K13" s="36">
        <v>-3672.5</v>
      </c>
      <c r="L13" s="36">
        <v>-4014.7999999999993</v>
      </c>
      <c r="M13" s="36">
        <v>-6899</v>
      </c>
      <c r="N13" s="182"/>
    </row>
    <row r="14" spans="2:14" ht="12.75">
      <c r="B14" s="40" t="s">
        <v>47</v>
      </c>
      <c r="C14" s="183"/>
      <c r="D14" s="36"/>
      <c r="E14" s="36">
        <v>-109</v>
      </c>
      <c r="F14" s="36">
        <v>-106</v>
      </c>
      <c r="G14" s="36">
        <v>-107</v>
      </c>
      <c r="H14" s="182"/>
      <c r="I14" s="183">
        <v>-497.3</v>
      </c>
      <c r="J14" s="36">
        <v>-176.5</v>
      </c>
      <c r="K14" s="36">
        <v>-129.9</v>
      </c>
      <c r="L14" s="36">
        <v>-97.9</v>
      </c>
      <c r="M14" s="36">
        <v>-93</v>
      </c>
      <c r="N14" s="182"/>
    </row>
    <row r="15" spans="2:14" ht="12.75">
      <c r="B15" s="39" t="s">
        <v>49</v>
      </c>
      <c r="C15" s="183"/>
      <c r="D15" s="36"/>
      <c r="E15" s="36">
        <v>-925</v>
      </c>
      <c r="F15" s="36">
        <v>-1010</v>
      </c>
      <c r="G15" s="36">
        <v>-1398</v>
      </c>
      <c r="H15" s="182"/>
      <c r="I15" s="183">
        <v>-4825.2</v>
      </c>
      <c r="J15" s="36">
        <v>-1287.1</v>
      </c>
      <c r="K15" s="36">
        <v>-985.5</v>
      </c>
      <c r="L15" s="36">
        <v>-1004.5999999999999</v>
      </c>
      <c r="M15" s="36">
        <v>-1548</v>
      </c>
      <c r="N15" s="182"/>
    </row>
    <row r="16" spans="2:14" ht="12.75">
      <c r="B16" s="39" t="s">
        <v>50</v>
      </c>
      <c r="C16" s="183"/>
      <c r="D16" s="36"/>
      <c r="E16" s="36">
        <v>12</v>
      </c>
      <c r="F16" s="36">
        <v>16</v>
      </c>
      <c r="G16" s="36">
        <v>9</v>
      </c>
      <c r="H16" s="182"/>
      <c r="I16" s="183">
        <v>71.9</v>
      </c>
      <c r="J16" s="36">
        <v>31.000000000000007</v>
      </c>
      <c r="K16" s="36">
        <v>12.7</v>
      </c>
      <c r="L16" s="36">
        <v>15.2</v>
      </c>
      <c r="M16" s="36">
        <v>13</v>
      </c>
      <c r="N16" s="182"/>
    </row>
    <row r="17" spans="2:14" ht="12.75">
      <c r="B17" s="39" t="s">
        <v>51</v>
      </c>
      <c r="C17" s="183"/>
      <c r="D17" s="36"/>
      <c r="E17" s="36">
        <v>19</v>
      </c>
      <c r="F17" s="36">
        <v>-203</v>
      </c>
      <c r="G17" s="36">
        <v>-214</v>
      </c>
      <c r="H17" s="182"/>
      <c r="I17" s="183">
        <v>-146.6</v>
      </c>
      <c r="J17" s="36">
        <v>-117</v>
      </c>
      <c r="K17" s="36">
        <v>50.800000000000004</v>
      </c>
      <c r="L17" s="36">
        <v>-29.400000000000006</v>
      </c>
      <c r="M17" s="36">
        <v>-51</v>
      </c>
      <c r="N17" s="182"/>
    </row>
    <row r="18" spans="2:14" ht="12.75">
      <c r="B18" s="105" t="s">
        <v>170</v>
      </c>
      <c r="C18" s="184"/>
      <c r="D18" s="102"/>
      <c r="E18" s="102">
        <v>-5214</v>
      </c>
      <c r="F18" s="102">
        <v>-5466</v>
      </c>
      <c r="G18" s="102">
        <v>-7760</v>
      </c>
      <c r="H18" s="182"/>
      <c r="I18" s="184">
        <v>-25667</v>
      </c>
      <c r="J18" s="102">
        <v>-7102</v>
      </c>
      <c r="K18" s="102">
        <v>-4767</v>
      </c>
      <c r="L18" s="102">
        <v>-5176</v>
      </c>
      <c r="M18" s="102">
        <v>-8622</v>
      </c>
      <c r="N18" s="182"/>
    </row>
    <row r="19" spans="2:14" ht="12.75">
      <c r="B19" s="104"/>
      <c r="C19" s="183"/>
      <c r="D19" s="36"/>
      <c r="E19" s="36"/>
      <c r="F19" s="36"/>
      <c r="G19" s="36"/>
      <c r="H19" s="182"/>
      <c r="I19" s="183"/>
      <c r="J19" s="36"/>
      <c r="K19" s="36"/>
      <c r="L19" s="36"/>
      <c r="M19" s="36"/>
      <c r="N19" s="182"/>
    </row>
    <row r="20" spans="2:14" ht="13.5" thickBot="1">
      <c r="B20" s="107" t="s">
        <v>53</v>
      </c>
      <c r="C20" s="185"/>
      <c r="D20" s="47"/>
      <c r="E20" s="47">
        <v>86</v>
      </c>
      <c r="F20" s="47">
        <v>-109</v>
      </c>
      <c r="G20" s="47">
        <v>189</v>
      </c>
      <c r="H20" s="182"/>
      <c r="I20" s="185">
        <v>-8</v>
      </c>
      <c r="J20" s="47">
        <v>-115</v>
      </c>
      <c r="K20" s="47">
        <v>79</v>
      </c>
      <c r="L20" s="47">
        <v>71</v>
      </c>
      <c r="M20" s="47">
        <v>-43</v>
      </c>
      <c r="N20" s="182"/>
    </row>
    <row r="21" spans="2:13" ht="13.5" thickTop="1">
      <c r="B21" s="104"/>
      <c r="C21" s="36"/>
      <c r="D21" s="36"/>
      <c r="E21" s="36"/>
      <c r="F21" s="36"/>
      <c r="G21" s="36"/>
      <c r="I21" s="36"/>
      <c r="J21" s="36"/>
      <c r="K21" s="36"/>
      <c r="L21" s="36"/>
      <c r="M21" s="36"/>
    </row>
    <row r="23" spans="2:13" ht="12.75">
      <c r="B23" s="104"/>
      <c r="C23" s="16"/>
      <c r="D23" s="16"/>
      <c r="E23" s="16"/>
      <c r="F23" s="16"/>
      <c r="G23" s="16"/>
      <c r="I23" s="16"/>
      <c r="J23" s="16"/>
      <c r="K23" s="16"/>
      <c r="L23" s="16"/>
      <c r="M23" s="16"/>
    </row>
    <row r="24" spans="2:13" ht="12.75">
      <c r="B24" s="179"/>
      <c r="C24" s="16"/>
      <c r="D24" s="16"/>
      <c r="E24" s="16"/>
      <c r="F24" s="16"/>
      <c r="G24" s="16"/>
      <c r="I24" s="16"/>
      <c r="J24" s="16"/>
      <c r="K24" s="16"/>
      <c r="L24" s="16"/>
      <c r="M24" s="16"/>
    </row>
    <row r="25" spans="2:13" ht="12.75">
      <c r="B25" s="180"/>
      <c r="C25" s="16"/>
      <c r="D25" s="16"/>
      <c r="E25" s="16"/>
      <c r="F25" s="16"/>
      <c r="G25" s="16"/>
      <c r="I25" s="16"/>
      <c r="J25" s="16"/>
      <c r="K25" s="16"/>
      <c r="L25" s="16"/>
      <c r="M25" s="16"/>
    </row>
    <row r="26" spans="2:13" ht="12.75">
      <c r="B26" s="179"/>
      <c r="C26" s="16"/>
      <c r="D26" s="16"/>
      <c r="E26" s="16"/>
      <c r="F26" s="16"/>
      <c r="G26" s="16"/>
      <c r="I26" s="16"/>
      <c r="J26" s="16"/>
      <c r="K26" s="16"/>
      <c r="L26" s="16"/>
      <c r="M26" s="16"/>
    </row>
    <row r="27" spans="2:13" ht="12.75">
      <c r="B27" s="179"/>
      <c r="C27" s="16"/>
      <c r="D27" s="16"/>
      <c r="E27" s="16"/>
      <c r="F27" s="16"/>
      <c r="G27" s="16"/>
      <c r="I27" s="16"/>
      <c r="J27" s="16"/>
      <c r="K27" s="16"/>
      <c r="L27" s="16"/>
      <c r="M27" s="16"/>
    </row>
    <row r="28" spans="2:13" ht="12.75">
      <c r="B28" s="179"/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3:13" ht="12.75">
      <c r="C29" s="16"/>
      <c r="D29" s="16"/>
      <c r="E29" s="16"/>
      <c r="F29" s="16"/>
      <c r="G29" s="16"/>
      <c r="I29" s="16"/>
      <c r="J29" s="16"/>
      <c r="K29" s="16"/>
      <c r="L29" s="16"/>
      <c r="M29" s="16"/>
    </row>
    <row r="30" spans="3:13" ht="12.75">
      <c r="C30" s="16"/>
      <c r="D30" s="16"/>
      <c r="E30" s="16"/>
      <c r="F30" s="16"/>
      <c r="G30" s="16"/>
      <c r="I30" s="16"/>
      <c r="J30" s="16"/>
      <c r="K30" s="16"/>
      <c r="L30" s="16"/>
      <c r="M30" s="16"/>
    </row>
    <row r="31" spans="3:13" ht="12.75">
      <c r="C31" s="16"/>
      <c r="D31" s="16"/>
      <c r="E31" s="16"/>
      <c r="F31" s="16"/>
      <c r="G31" s="16"/>
      <c r="I31" s="16"/>
      <c r="J31" s="16"/>
      <c r="K31" s="16"/>
      <c r="L31" s="16"/>
      <c r="M31" s="16"/>
    </row>
    <row r="32" spans="3:13" ht="12.75">
      <c r="C32" s="16"/>
      <c r="D32" s="16"/>
      <c r="E32" s="16"/>
      <c r="F32" s="16"/>
      <c r="G32" s="16"/>
      <c r="I32" s="16"/>
      <c r="J32" s="16"/>
      <c r="K32" s="16"/>
      <c r="L32" s="16"/>
      <c r="M32" s="16"/>
    </row>
    <row r="33" spans="3:13" ht="12.75">
      <c r="C33" s="16"/>
      <c r="D33" s="16"/>
      <c r="E33" s="16"/>
      <c r="F33" s="16"/>
      <c r="G33" s="16"/>
      <c r="I33" s="16"/>
      <c r="J33" s="16"/>
      <c r="K33" s="16"/>
      <c r="L33" s="16"/>
      <c r="M33" s="16"/>
    </row>
    <row r="34" spans="3:13" ht="12.75">
      <c r="C34" s="16"/>
      <c r="D34" s="16"/>
      <c r="E34" s="16"/>
      <c r="F34" s="16"/>
      <c r="G34" s="16"/>
      <c r="I34" s="16"/>
      <c r="J34" s="16"/>
      <c r="K34" s="16"/>
      <c r="L34" s="16"/>
      <c r="M34" s="16"/>
    </row>
    <row r="35" spans="3:13" ht="12.75">
      <c r="C35" s="16"/>
      <c r="D35" s="16"/>
      <c r="E35" s="16"/>
      <c r="F35" s="16"/>
      <c r="G35" s="16"/>
      <c r="I35" s="16"/>
      <c r="J35" s="16"/>
      <c r="K35" s="16"/>
      <c r="L35" s="16"/>
      <c r="M35" s="16"/>
    </row>
    <row r="36" spans="3:13" ht="12.75"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3:13" ht="12.75">
      <c r="C37" s="16"/>
      <c r="D37" s="16"/>
      <c r="E37" s="16"/>
      <c r="F37" s="16"/>
      <c r="G37" s="16"/>
      <c r="I37" s="16"/>
      <c r="J37" s="16"/>
      <c r="K37" s="16"/>
      <c r="L37" s="16"/>
      <c r="M37" s="16"/>
    </row>
    <row r="38" spans="3:13" ht="12.75">
      <c r="C38" s="16"/>
      <c r="D38" s="16"/>
      <c r="E38" s="16"/>
      <c r="F38" s="16"/>
      <c r="G38" s="16"/>
      <c r="I38" s="16"/>
      <c r="J38" s="16"/>
      <c r="K38" s="16"/>
      <c r="L38" s="16"/>
      <c r="M38" s="16"/>
    </row>
    <row r="39" spans="3:13" ht="12.75">
      <c r="C39" s="16"/>
      <c r="D39" s="16"/>
      <c r="E39" s="16"/>
      <c r="F39" s="16"/>
      <c r="G39" s="16"/>
      <c r="I39" s="16"/>
      <c r="J39" s="16"/>
      <c r="K39" s="16"/>
      <c r="L39" s="16"/>
      <c r="M39" s="16"/>
    </row>
    <row r="40" spans="3:13" ht="12.75">
      <c r="C40" s="16"/>
      <c r="D40" s="16"/>
      <c r="E40" s="16"/>
      <c r="F40" s="16"/>
      <c r="G40" s="16"/>
      <c r="I40" s="16"/>
      <c r="J40" s="16"/>
      <c r="K40" s="16"/>
      <c r="L40" s="16"/>
      <c r="M40" s="16"/>
    </row>
    <row r="41" spans="3:13" ht="12.75">
      <c r="C41" s="16"/>
      <c r="D41" s="16"/>
      <c r="E41" s="16"/>
      <c r="F41" s="16"/>
      <c r="G41" s="16"/>
      <c r="I41" s="16"/>
      <c r="J41" s="16"/>
      <c r="K41" s="16"/>
      <c r="L41" s="16"/>
      <c r="M41" s="16"/>
    </row>
    <row r="42" spans="3:13" ht="12.75">
      <c r="C42" s="16"/>
      <c r="D42" s="16"/>
      <c r="E42" s="16"/>
      <c r="F42" s="16"/>
      <c r="G42" s="16"/>
      <c r="I42" s="16"/>
      <c r="J42" s="16"/>
      <c r="K42" s="16"/>
      <c r="L42" s="16"/>
      <c r="M42" s="16"/>
    </row>
    <row r="43" spans="3:13" ht="12.75">
      <c r="C43" s="16"/>
      <c r="D43" s="16"/>
      <c r="E43" s="16"/>
      <c r="F43" s="16"/>
      <c r="G43" s="16"/>
      <c r="I43" s="16"/>
      <c r="J43" s="16"/>
      <c r="K43" s="16"/>
      <c r="L43" s="16"/>
      <c r="M43" s="16"/>
    </row>
    <row r="44" spans="3:13" ht="12.75">
      <c r="C44" s="16"/>
      <c r="D44" s="16"/>
      <c r="E44" s="16"/>
      <c r="F44" s="16"/>
      <c r="G44" s="16"/>
      <c r="I44" s="16"/>
      <c r="J44" s="16"/>
      <c r="K44" s="16"/>
      <c r="L44" s="16"/>
      <c r="M44" s="16"/>
    </row>
    <row r="45" spans="3:13" ht="12.75">
      <c r="C45" s="16"/>
      <c r="D45" s="16"/>
      <c r="E45" s="16"/>
      <c r="F45" s="16"/>
      <c r="G45" s="16"/>
      <c r="I45" s="16"/>
      <c r="J45" s="16"/>
      <c r="K45" s="16"/>
      <c r="L45" s="16"/>
      <c r="M45" s="16"/>
    </row>
    <row r="46" spans="3:13" ht="12.75">
      <c r="C46" s="16"/>
      <c r="D46" s="16"/>
      <c r="E46" s="16"/>
      <c r="F46" s="16"/>
      <c r="G46" s="16"/>
      <c r="I46" s="16"/>
      <c r="J46" s="16"/>
      <c r="K46" s="16"/>
      <c r="L46" s="16"/>
      <c r="M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7" width="13.8515625" style="12" customWidth="1"/>
    <col min="8" max="8" width="10.140625" style="0" customWidth="1"/>
    <col min="9" max="13" width="13.8515625" style="12" customWidth="1"/>
  </cols>
  <sheetData>
    <row r="1" spans="3:13" ht="12.75">
      <c r="C1" s="15"/>
      <c r="D1" s="15"/>
      <c r="E1" s="15"/>
      <c r="F1" s="15"/>
      <c r="G1" s="15"/>
      <c r="I1" s="15"/>
      <c r="J1" s="15"/>
      <c r="K1" s="15"/>
      <c r="L1" s="15"/>
      <c r="M1" s="15"/>
    </row>
    <row r="2" spans="2:13" ht="25.5" customHeight="1">
      <c r="B2" s="181" t="s">
        <v>157</v>
      </c>
      <c r="C2" s="252" t="s">
        <v>160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15"/>
      <c r="B3" s="91"/>
      <c r="C3" s="248" t="s">
        <v>66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3" ht="12.75">
      <c r="B4" s="178"/>
      <c r="C4" s="93" t="s">
        <v>38</v>
      </c>
      <c r="D4" s="93" t="s">
        <v>39</v>
      </c>
      <c r="E4" s="93" t="s">
        <v>40</v>
      </c>
      <c r="F4" s="93" t="s">
        <v>36</v>
      </c>
      <c r="G4" s="93" t="s">
        <v>35</v>
      </c>
      <c r="I4" s="93" t="s">
        <v>33</v>
      </c>
      <c r="J4" s="93" t="s">
        <v>32</v>
      </c>
      <c r="K4" s="93" t="s">
        <v>30</v>
      </c>
      <c r="L4" s="93" t="s">
        <v>27</v>
      </c>
      <c r="M4" s="93" t="s">
        <v>28</v>
      </c>
    </row>
    <row r="5" spans="2:13" ht="12.75">
      <c r="B5" s="96" t="s">
        <v>165</v>
      </c>
      <c r="C5" s="253"/>
      <c r="D5" s="253"/>
      <c r="E5" s="253"/>
      <c r="F5" s="253"/>
      <c r="G5" s="253"/>
      <c r="I5" s="253"/>
      <c r="J5" s="253"/>
      <c r="K5" s="253"/>
      <c r="L5" s="253"/>
      <c r="M5" s="253"/>
    </row>
    <row r="6" spans="2:13" ht="12.75">
      <c r="B6" s="99"/>
      <c r="C6" s="183"/>
      <c r="D6" s="36"/>
      <c r="E6" s="36"/>
      <c r="F6" s="36"/>
      <c r="G6" s="36"/>
      <c r="I6" s="183"/>
      <c r="J6" s="36"/>
      <c r="K6" s="36"/>
      <c r="L6" s="36"/>
      <c r="M6" s="36"/>
    </row>
    <row r="7" spans="2:14" ht="12.75">
      <c r="B7" s="99" t="s">
        <v>166</v>
      </c>
      <c r="C7" s="183"/>
      <c r="D7" s="36"/>
      <c r="E7" s="36">
        <f>'[1]Segmenty działalności_1-3Q'!E7-'[1]Segmenty działalności_1-3Q'!X7</f>
        <v>85</v>
      </c>
      <c r="F7" s="36">
        <v>43</v>
      </c>
      <c r="G7" s="36">
        <v>37</v>
      </c>
      <c r="H7" s="182"/>
      <c r="I7" s="183">
        <v>165.2</v>
      </c>
      <c r="J7" s="36">
        <v>50.7</v>
      </c>
      <c r="K7" s="36">
        <v>29.5</v>
      </c>
      <c r="L7" s="36">
        <v>56.5</v>
      </c>
      <c r="M7" s="36">
        <v>28.5</v>
      </c>
      <c r="N7" s="182"/>
    </row>
    <row r="8" spans="2:14" ht="12.75">
      <c r="B8" s="99" t="s">
        <v>167</v>
      </c>
      <c r="C8" s="183"/>
      <c r="D8" s="36"/>
      <c r="E8" s="36">
        <f>'[1]Segmenty działalności_1-3Q'!E8-'[1]Segmenty działalności_1-3Q'!X8</f>
        <v>821</v>
      </c>
      <c r="F8" s="36">
        <v>1012</v>
      </c>
      <c r="G8" s="36">
        <v>1227</v>
      </c>
      <c r="H8" s="182"/>
      <c r="I8" s="183">
        <v>4084.9</v>
      </c>
      <c r="J8" s="36">
        <v>1063.9</v>
      </c>
      <c r="K8" s="36">
        <v>799.9</v>
      </c>
      <c r="L8" s="36">
        <v>829.3</v>
      </c>
      <c r="M8" s="36">
        <v>1391.8</v>
      </c>
      <c r="N8" s="182"/>
    </row>
    <row r="9" spans="2:14" ht="12.75">
      <c r="B9" s="101" t="s">
        <v>168</v>
      </c>
      <c r="C9" s="184"/>
      <c r="D9" s="102"/>
      <c r="E9" s="102">
        <f>'[1]Segmenty działalności_1-3Q'!E9-'[1]Segmenty działalności_1-3Q'!X9</f>
        <v>906</v>
      </c>
      <c r="F9" s="102">
        <v>1055</v>
      </c>
      <c r="G9" s="102">
        <v>1264</v>
      </c>
      <c r="H9" s="182"/>
      <c r="I9" s="184">
        <v>4250.1</v>
      </c>
      <c r="J9" s="102">
        <v>1114.5</v>
      </c>
      <c r="K9" s="102">
        <v>829.4</v>
      </c>
      <c r="L9" s="102">
        <v>885.8</v>
      </c>
      <c r="M9" s="102">
        <v>1420.3</v>
      </c>
      <c r="N9" s="182"/>
    </row>
    <row r="10" spans="2:14" ht="12.75">
      <c r="B10" s="99"/>
      <c r="C10" s="183"/>
      <c r="D10" s="36"/>
      <c r="E10" s="36"/>
      <c r="F10" s="36"/>
      <c r="G10" s="36"/>
      <c r="H10" s="182"/>
      <c r="I10" s="183"/>
      <c r="J10" s="36"/>
      <c r="K10" s="36"/>
      <c r="L10" s="36"/>
      <c r="M10" s="36"/>
      <c r="N10" s="182"/>
    </row>
    <row r="11" spans="2:14" ht="12.75">
      <c r="B11" s="104" t="s">
        <v>48</v>
      </c>
      <c r="C11" s="183"/>
      <c r="D11" s="36"/>
      <c r="E11" s="36">
        <f>'[1]Segmenty działalności_1-3Q'!E11-'[1]Segmenty działalności_1-3Q'!X11</f>
        <v>-216</v>
      </c>
      <c r="F11" s="36">
        <v>-215</v>
      </c>
      <c r="G11" s="36">
        <v>-216</v>
      </c>
      <c r="H11" s="182"/>
      <c r="I11" s="183">
        <v>-856.8</v>
      </c>
      <c r="J11" s="36">
        <v>-221</v>
      </c>
      <c r="K11" s="36">
        <v>-213.6</v>
      </c>
      <c r="L11" s="36">
        <v>-211.4</v>
      </c>
      <c r="M11" s="36">
        <v>-210.7</v>
      </c>
      <c r="N11" s="182"/>
    </row>
    <row r="12" spans="2:14" ht="12.75">
      <c r="B12" s="104" t="s">
        <v>169</v>
      </c>
      <c r="C12" s="183"/>
      <c r="D12" s="36"/>
      <c r="E12" s="36">
        <f>'[1]Segmenty działalności_1-3Q'!E12-'[1]Segmenty działalności_1-3Q'!X12</f>
        <v>-534</v>
      </c>
      <c r="F12" s="36">
        <v>-567</v>
      </c>
      <c r="G12" s="36">
        <v>-639</v>
      </c>
      <c r="H12" s="182"/>
      <c r="I12" s="183">
        <v>-2654.6</v>
      </c>
      <c r="J12" s="36">
        <v>-882.1</v>
      </c>
      <c r="K12" s="36">
        <v>-524.8</v>
      </c>
      <c r="L12" s="36">
        <v>-642.8</v>
      </c>
      <c r="M12" s="36">
        <v>-604.9</v>
      </c>
      <c r="N12" s="182"/>
    </row>
    <row r="13" spans="2:14" ht="12.75">
      <c r="B13" s="39" t="s">
        <v>46</v>
      </c>
      <c r="C13" s="183"/>
      <c r="D13" s="36"/>
      <c r="E13" s="36">
        <f>'[1]Segmenty działalności_1-3Q'!E13-'[1]Segmenty działalności_1-3Q'!X13</f>
        <v>-51</v>
      </c>
      <c r="F13" s="36">
        <v>-69</v>
      </c>
      <c r="G13" s="36">
        <v>-214</v>
      </c>
      <c r="H13" s="182"/>
      <c r="I13" s="183">
        <v>-278.4</v>
      </c>
      <c r="J13" s="36">
        <v>-84.4</v>
      </c>
      <c r="K13" s="36">
        <v>-51.4</v>
      </c>
      <c r="L13" s="36">
        <v>-62.4</v>
      </c>
      <c r="M13" s="36">
        <v>-80.3</v>
      </c>
      <c r="N13" s="182"/>
    </row>
    <row r="14" spans="2:14" ht="12.75">
      <c r="B14" s="40" t="s">
        <v>47</v>
      </c>
      <c r="C14" s="183"/>
      <c r="D14" s="36"/>
      <c r="E14" s="36">
        <f>'[1]Segmenty działalności_1-3Q'!E14-'[1]Segmenty działalności_1-3Q'!X14</f>
        <v>-249</v>
      </c>
      <c r="F14" s="36">
        <v>-273</v>
      </c>
      <c r="G14" s="36">
        <v>-252</v>
      </c>
      <c r="H14" s="182"/>
      <c r="I14" s="183">
        <v>-1319.8</v>
      </c>
      <c r="J14" s="36">
        <v>-505.4</v>
      </c>
      <c r="K14" s="36">
        <v>-227.5</v>
      </c>
      <c r="L14" s="36">
        <v>-325.2</v>
      </c>
      <c r="M14" s="36">
        <v>-261.7</v>
      </c>
      <c r="N14" s="182"/>
    </row>
    <row r="15" spans="2:14" ht="12.75">
      <c r="B15" s="39" t="s">
        <v>49</v>
      </c>
      <c r="C15" s="183"/>
      <c r="D15" s="36"/>
      <c r="E15" s="36">
        <f>'[1]Segmenty działalności_1-3Q'!E15-'[1]Segmenty działalności_1-3Q'!X15</f>
        <v>-175</v>
      </c>
      <c r="F15" s="36">
        <v>-220</v>
      </c>
      <c r="G15" s="36">
        <v>-164</v>
      </c>
      <c r="H15" s="182"/>
      <c r="I15" s="183">
        <v>-876.5</v>
      </c>
      <c r="J15" s="36">
        <v>-239.8</v>
      </c>
      <c r="K15" s="36">
        <v>-198</v>
      </c>
      <c r="L15" s="36">
        <v>-206.9</v>
      </c>
      <c r="M15" s="36">
        <v>-231.8</v>
      </c>
      <c r="N15" s="182"/>
    </row>
    <row r="16" spans="2:14" ht="12.75">
      <c r="B16" s="39" t="s">
        <v>50</v>
      </c>
      <c r="C16" s="183"/>
      <c r="D16" s="36"/>
      <c r="E16" s="36">
        <f>'[1]Segmenty działalności_1-3Q'!E16-'[1]Segmenty działalności_1-3Q'!X16</f>
        <v>36</v>
      </c>
      <c r="F16" s="36">
        <v>34</v>
      </c>
      <c r="G16" s="36">
        <v>26</v>
      </c>
      <c r="H16" s="182"/>
      <c r="I16" s="183">
        <v>112.9</v>
      </c>
      <c r="J16" s="36">
        <v>33.3</v>
      </c>
      <c r="K16" s="36">
        <v>26</v>
      </c>
      <c r="L16" s="36">
        <v>27.5</v>
      </c>
      <c r="M16" s="36">
        <v>26</v>
      </c>
      <c r="N16" s="182"/>
    </row>
    <row r="17" spans="2:14" ht="12.75">
      <c r="B17" s="39" t="s">
        <v>51</v>
      </c>
      <c r="C17" s="183"/>
      <c r="D17" s="36"/>
      <c r="E17" s="36">
        <f>'[1]Segmenty działalności_1-3Q'!E17-'[1]Segmenty działalności_1-3Q'!X17</f>
        <v>-95</v>
      </c>
      <c r="F17" s="36">
        <v>-39</v>
      </c>
      <c r="G17" s="36">
        <v>-35</v>
      </c>
      <c r="H17" s="182"/>
      <c r="I17" s="183">
        <v>-292.8</v>
      </c>
      <c r="J17" s="36">
        <v>-85.7</v>
      </c>
      <c r="K17" s="36">
        <v>-74</v>
      </c>
      <c r="L17" s="36">
        <v>-75.9</v>
      </c>
      <c r="M17" s="36">
        <v>-57.2</v>
      </c>
      <c r="N17" s="182"/>
    </row>
    <row r="18" spans="2:14" ht="12.75">
      <c r="B18" s="105" t="s">
        <v>170</v>
      </c>
      <c r="C18" s="184"/>
      <c r="D18" s="102"/>
      <c r="E18" s="102">
        <f>'[1]Segmenty działalności_1-3Q'!E18-'[1]Segmenty działalności_1-3Q'!X18</f>
        <v>-750</v>
      </c>
      <c r="F18" s="102">
        <v>-782</v>
      </c>
      <c r="G18" s="102">
        <v>-855</v>
      </c>
      <c r="H18" s="182"/>
      <c r="I18" s="184">
        <v>-3511.4</v>
      </c>
      <c r="J18" s="102">
        <v>-1103.1</v>
      </c>
      <c r="K18" s="102">
        <v>-738.4</v>
      </c>
      <c r="L18" s="102">
        <v>-854.3</v>
      </c>
      <c r="M18" s="102">
        <v>-815.6</v>
      </c>
      <c r="N18" s="182"/>
    </row>
    <row r="19" spans="2:14" ht="12.75">
      <c r="B19" s="104"/>
      <c r="C19" s="183"/>
      <c r="D19" s="36"/>
      <c r="E19" s="36"/>
      <c r="F19" s="36"/>
      <c r="G19" s="36"/>
      <c r="H19" s="182"/>
      <c r="I19" s="183"/>
      <c r="J19" s="36"/>
      <c r="K19" s="36"/>
      <c r="L19" s="36"/>
      <c r="M19" s="36"/>
      <c r="N19" s="182"/>
    </row>
    <row r="20" spans="2:14" ht="13.5" thickBot="1">
      <c r="B20" s="107" t="s">
        <v>53</v>
      </c>
      <c r="C20" s="185"/>
      <c r="D20" s="47"/>
      <c r="E20" s="47">
        <f>'[1]Segmenty działalności_1-3Q'!E20-'[1]Segmenty działalności_1-3Q'!X20</f>
        <v>156</v>
      </c>
      <c r="F20" s="47">
        <v>273</v>
      </c>
      <c r="G20" s="47">
        <v>409</v>
      </c>
      <c r="H20" s="182"/>
      <c r="I20" s="185">
        <v>738.7</v>
      </c>
      <c r="J20" s="47">
        <v>11.4</v>
      </c>
      <c r="K20" s="47">
        <v>91</v>
      </c>
      <c r="L20" s="47">
        <v>31.6</v>
      </c>
      <c r="M20" s="47">
        <v>604.7</v>
      </c>
      <c r="N20" s="182"/>
    </row>
    <row r="21" spans="2:13" ht="13.5" thickTop="1">
      <c r="B21" s="104"/>
      <c r="C21" s="36"/>
      <c r="D21" s="36"/>
      <c r="E21" s="36"/>
      <c r="F21" s="36"/>
      <c r="G21" s="36"/>
      <c r="I21" s="36"/>
      <c r="J21" s="36"/>
      <c r="K21" s="36"/>
      <c r="L21" s="36"/>
      <c r="M21" s="36"/>
    </row>
    <row r="23" spans="3:13" ht="12.75">
      <c r="C23" s="16"/>
      <c r="D23" s="16"/>
      <c r="E23" s="16"/>
      <c r="F23" s="16"/>
      <c r="G23" s="16"/>
      <c r="I23" s="16"/>
      <c r="J23" s="16"/>
      <c r="K23" s="16"/>
      <c r="L23" s="16"/>
      <c r="M23" s="16"/>
    </row>
    <row r="24" spans="3:13" ht="12.75">
      <c r="C24" s="16"/>
      <c r="D24" s="16"/>
      <c r="E24" s="16"/>
      <c r="F24" s="16"/>
      <c r="G24" s="16"/>
      <c r="I24" s="16"/>
      <c r="J24" s="16"/>
      <c r="K24" s="16"/>
      <c r="L24" s="16"/>
      <c r="M24" s="16"/>
    </row>
    <row r="25" spans="3:13" ht="12.75">
      <c r="C25" s="16"/>
      <c r="D25" s="16"/>
      <c r="E25" s="16"/>
      <c r="F25" s="16"/>
      <c r="G25" s="16"/>
      <c r="I25" s="16"/>
      <c r="J25" s="16"/>
      <c r="K25" s="16"/>
      <c r="L25" s="16"/>
      <c r="M25" s="16"/>
    </row>
    <row r="26" spans="3:13" ht="12.75">
      <c r="C26" s="16"/>
      <c r="D26" s="16"/>
      <c r="E26" s="16"/>
      <c r="F26" s="16"/>
      <c r="G26" s="16"/>
      <c r="I26" s="16"/>
      <c r="J26" s="16"/>
      <c r="K26" s="16"/>
      <c r="L26" s="16"/>
      <c r="M26" s="16"/>
    </row>
    <row r="27" spans="3:13" ht="12.75">
      <c r="C27" s="16"/>
      <c r="D27" s="16"/>
      <c r="E27" s="16"/>
      <c r="F27" s="16"/>
      <c r="G27" s="16"/>
      <c r="I27" s="16"/>
      <c r="J27" s="16"/>
      <c r="K27" s="16"/>
      <c r="L27" s="16"/>
      <c r="M27" s="16"/>
    </row>
    <row r="28" spans="3:13" ht="12.75"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3:13" ht="12.75">
      <c r="C29" s="16"/>
      <c r="D29" s="16"/>
      <c r="E29" s="16"/>
      <c r="F29" s="16"/>
      <c r="G29" s="16"/>
      <c r="I29" s="16"/>
      <c r="J29" s="16"/>
      <c r="K29" s="16"/>
      <c r="L29" s="16"/>
      <c r="M29" s="16"/>
    </row>
    <row r="30" spans="3:13" ht="12.75">
      <c r="C30" s="16"/>
      <c r="D30" s="16"/>
      <c r="E30" s="16"/>
      <c r="F30" s="16"/>
      <c r="G30" s="16"/>
      <c r="I30" s="16"/>
      <c r="J30" s="16"/>
      <c r="K30" s="16"/>
      <c r="L30" s="16"/>
      <c r="M30" s="16"/>
    </row>
    <row r="31" spans="3:13" ht="12.75">
      <c r="C31" s="16"/>
      <c r="D31" s="16"/>
      <c r="E31" s="16"/>
      <c r="F31" s="16"/>
      <c r="G31" s="16"/>
      <c r="I31" s="16"/>
      <c r="J31" s="16"/>
      <c r="K31" s="16"/>
      <c r="L31" s="16"/>
      <c r="M31" s="16"/>
    </row>
    <row r="32" spans="3:13" ht="12.75">
      <c r="C32" s="16"/>
      <c r="D32" s="16"/>
      <c r="E32" s="16"/>
      <c r="F32" s="16"/>
      <c r="G32" s="16"/>
      <c r="I32" s="16"/>
      <c r="J32" s="16"/>
      <c r="K32" s="16"/>
      <c r="L32" s="16"/>
      <c r="M32" s="16"/>
    </row>
    <row r="33" spans="3:13" ht="12.75">
      <c r="C33" s="16"/>
      <c r="D33" s="16"/>
      <c r="E33" s="16"/>
      <c r="F33" s="16"/>
      <c r="G33" s="16"/>
      <c r="I33" s="16"/>
      <c r="J33" s="16"/>
      <c r="K33" s="16"/>
      <c r="L33" s="16"/>
      <c r="M33" s="16"/>
    </row>
    <row r="34" spans="3:13" ht="12.75">
      <c r="C34" s="16"/>
      <c r="D34" s="16"/>
      <c r="E34" s="16"/>
      <c r="F34" s="16"/>
      <c r="G34" s="16"/>
      <c r="I34" s="16"/>
      <c r="J34" s="16"/>
      <c r="K34" s="16"/>
      <c r="L34" s="16"/>
      <c r="M34" s="16"/>
    </row>
    <row r="35" spans="3:13" ht="12.75">
      <c r="C35" s="16"/>
      <c r="D35" s="16"/>
      <c r="E35" s="16"/>
      <c r="F35" s="16"/>
      <c r="G35" s="16"/>
      <c r="I35" s="16"/>
      <c r="J35" s="16"/>
      <c r="K35" s="16"/>
      <c r="L35" s="16"/>
      <c r="M35" s="16"/>
    </row>
    <row r="36" spans="3:13" ht="12.75"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3:13" ht="12.75">
      <c r="C37" s="16"/>
      <c r="D37" s="16"/>
      <c r="E37" s="16"/>
      <c r="F37" s="16"/>
      <c r="G37" s="16"/>
      <c r="I37" s="16"/>
      <c r="J37" s="16"/>
      <c r="K37" s="16"/>
      <c r="L37" s="16"/>
      <c r="M37" s="16"/>
    </row>
    <row r="38" spans="3:13" ht="12.75">
      <c r="C38" s="16"/>
      <c r="D38" s="16"/>
      <c r="E38" s="16"/>
      <c r="F38" s="16"/>
      <c r="G38" s="16"/>
      <c r="I38" s="16"/>
      <c r="J38" s="16"/>
      <c r="K38" s="16"/>
      <c r="L38" s="16"/>
      <c r="M38" s="16"/>
    </row>
    <row r="39" spans="3:13" ht="12.75">
      <c r="C39" s="16"/>
      <c r="D39" s="16"/>
      <c r="E39" s="16"/>
      <c r="F39" s="16"/>
      <c r="G39" s="16"/>
      <c r="I39" s="16"/>
      <c r="J39" s="16"/>
      <c r="K39" s="16"/>
      <c r="L39" s="16"/>
      <c r="M39" s="16"/>
    </row>
    <row r="40" spans="3:13" ht="12.75">
      <c r="C40" s="16"/>
      <c r="D40" s="16"/>
      <c r="E40" s="16"/>
      <c r="F40" s="16"/>
      <c r="G40" s="16"/>
      <c r="I40" s="16"/>
      <c r="J40" s="16"/>
      <c r="K40" s="16"/>
      <c r="L40" s="16"/>
      <c r="M40" s="16"/>
    </row>
    <row r="41" spans="3:13" ht="12.75">
      <c r="C41" s="16"/>
      <c r="D41" s="16"/>
      <c r="E41" s="16"/>
      <c r="F41" s="16"/>
      <c r="G41" s="16"/>
      <c r="I41" s="16"/>
      <c r="J41" s="16"/>
      <c r="K41" s="16"/>
      <c r="L41" s="16"/>
      <c r="M41" s="16"/>
    </row>
    <row r="42" spans="3:13" ht="12.75">
      <c r="C42" s="16"/>
      <c r="D42" s="16"/>
      <c r="E42" s="16"/>
      <c r="F42" s="16"/>
      <c r="G42" s="16"/>
      <c r="I42" s="16"/>
      <c r="J42" s="16"/>
      <c r="K42" s="16"/>
      <c r="L42" s="16"/>
      <c r="M42" s="16"/>
    </row>
    <row r="43" spans="3:13" ht="12.75">
      <c r="C43" s="16"/>
      <c r="D43" s="16"/>
      <c r="E43" s="16"/>
      <c r="F43" s="16"/>
      <c r="G43" s="16"/>
      <c r="I43" s="16"/>
      <c r="J43" s="16"/>
      <c r="K43" s="16"/>
      <c r="L43" s="16"/>
      <c r="M43" s="16"/>
    </row>
    <row r="44" spans="3:13" ht="12.75">
      <c r="C44" s="16"/>
      <c r="D44" s="16"/>
      <c r="E44" s="16"/>
      <c r="F44" s="16"/>
      <c r="G44" s="16"/>
      <c r="I44" s="16"/>
      <c r="J44" s="16"/>
      <c r="K44" s="16"/>
      <c r="L44" s="16"/>
      <c r="M44" s="16"/>
    </row>
    <row r="45" spans="3:13" ht="12.75">
      <c r="C45" s="16"/>
      <c r="D45" s="16"/>
      <c r="E45" s="16"/>
      <c r="F45" s="16"/>
      <c r="G45" s="16"/>
      <c r="I45" s="16"/>
      <c r="J45" s="16"/>
      <c r="K45" s="16"/>
      <c r="L45" s="16"/>
      <c r="M45" s="16"/>
    </row>
    <row r="46" spans="3:13" ht="12.75">
      <c r="C46" s="16"/>
      <c r="D46" s="16"/>
      <c r="E46" s="16"/>
      <c r="F46" s="16"/>
      <c r="G46" s="16"/>
      <c r="I46" s="16"/>
      <c r="J46" s="16"/>
      <c r="K46" s="16"/>
      <c r="L46" s="16"/>
      <c r="M46" s="16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7" width="13.8515625" style="12" customWidth="1"/>
    <col min="8" max="8" width="10.140625" style="0" customWidth="1"/>
    <col min="9" max="13" width="13.8515625" style="12" customWidth="1"/>
  </cols>
  <sheetData>
    <row r="1" spans="3:13" ht="12.75">
      <c r="C1" s="15"/>
      <c r="D1" s="15"/>
      <c r="E1" s="15"/>
      <c r="F1" s="15"/>
      <c r="G1" s="15"/>
      <c r="I1" s="15"/>
      <c r="J1" s="15"/>
      <c r="K1" s="15"/>
      <c r="L1" s="15"/>
      <c r="M1" s="15"/>
    </row>
    <row r="2" spans="2:13" ht="25.5" customHeight="1">
      <c r="B2" s="181" t="s">
        <v>157</v>
      </c>
      <c r="C2" s="252" t="s">
        <v>161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15"/>
      <c r="B3" s="91"/>
      <c r="C3" s="248" t="s">
        <v>66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3" ht="12.75">
      <c r="B4" s="178"/>
      <c r="C4" s="93" t="s">
        <v>38</v>
      </c>
      <c r="D4" s="93" t="s">
        <v>39</v>
      </c>
      <c r="E4" s="93" t="s">
        <v>40</v>
      </c>
      <c r="F4" s="93" t="s">
        <v>36</v>
      </c>
      <c r="G4" s="93" t="s">
        <v>35</v>
      </c>
      <c r="I4" s="93" t="s">
        <v>33</v>
      </c>
      <c r="J4" s="93" t="s">
        <v>32</v>
      </c>
      <c r="K4" s="93" t="s">
        <v>30</v>
      </c>
      <c r="L4" s="93" t="s">
        <v>27</v>
      </c>
      <c r="M4" s="93" t="s">
        <v>28</v>
      </c>
    </row>
    <row r="5" spans="2:13" ht="12.75">
      <c r="B5" s="96" t="s">
        <v>165</v>
      </c>
      <c r="C5" s="253"/>
      <c r="D5" s="253"/>
      <c r="E5" s="253"/>
      <c r="F5" s="253"/>
      <c r="G5" s="253"/>
      <c r="I5" s="253"/>
      <c r="J5" s="253"/>
      <c r="K5" s="253"/>
      <c r="L5" s="253"/>
      <c r="M5" s="253"/>
    </row>
    <row r="6" spans="2:13" ht="12.75">
      <c r="B6" s="99"/>
      <c r="C6" s="183"/>
      <c r="D6" s="36"/>
      <c r="E6" s="36"/>
      <c r="F6" s="36"/>
      <c r="G6" s="36"/>
      <c r="I6" s="183"/>
      <c r="J6" s="36"/>
      <c r="K6" s="36"/>
      <c r="L6" s="36"/>
      <c r="M6" s="36"/>
    </row>
    <row r="7" spans="2:14" ht="12.75">
      <c r="B7" s="99" t="s">
        <v>166</v>
      </c>
      <c r="C7" s="183"/>
      <c r="D7" s="36"/>
      <c r="E7" s="36">
        <v>135</v>
      </c>
      <c r="F7" s="36">
        <v>186</v>
      </c>
      <c r="G7" s="36">
        <v>422</v>
      </c>
      <c r="H7" s="182"/>
      <c r="I7" s="183">
        <v>1657.4</v>
      </c>
      <c r="J7" s="36">
        <v>517.2</v>
      </c>
      <c r="K7" s="36">
        <v>242.1</v>
      </c>
      <c r="L7" s="36">
        <v>272.4</v>
      </c>
      <c r="M7" s="36">
        <v>625.8</v>
      </c>
      <c r="N7" s="182"/>
    </row>
    <row r="8" spans="2:14" ht="12.75">
      <c r="B8" s="99" t="s">
        <v>167</v>
      </c>
      <c r="C8" s="183"/>
      <c r="D8" s="36"/>
      <c r="E8" s="36">
        <v>156</v>
      </c>
      <c r="F8" s="36">
        <v>198</v>
      </c>
      <c r="G8" s="36">
        <v>229</v>
      </c>
      <c r="H8" s="182"/>
      <c r="I8" s="183">
        <v>404.8</v>
      </c>
      <c r="J8" s="36">
        <v>100.2</v>
      </c>
      <c r="K8" s="36">
        <v>74.7</v>
      </c>
      <c r="L8" s="36">
        <v>97.3</v>
      </c>
      <c r="M8" s="36">
        <v>132.6</v>
      </c>
      <c r="N8" s="182"/>
    </row>
    <row r="9" spans="2:14" ht="12.75">
      <c r="B9" s="101" t="s">
        <v>168</v>
      </c>
      <c r="C9" s="184"/>
      <c r="D9" s="102"/>
      <c r="E9" s="102">
        <v>291</v>
      </c>
      <c r="F9" s="102">
        <v>384</v>
      </c>
      <c r="G9" s="102">
        <v>651</v>
      </c>
      <c r="H9" s="182"/>
      <c r="I9" s="184">
        <v>2062.2</v>
      </c>
      <c r="J9" s="102">
        <v>617.4</v>
      </c>
      <c r="K9" s="102">
        <v>316.7</v>
      </c>
      <c r="L9" s="102">
        <v>369.7</v>
      </c>
      <c r="M9" s="102">
        <v>758.4</v>
      </c>
      <c r="N9" s="182"/>
    </row>
    <row r="10" spans="2:14" ht="12.75">
      <c r="B10" s="99"/>
      <c r="C10" s="183"/>
      <c r="D10" s="36"/>
      <c r="E10" s="36"/>
      <c r="F10" s="36"/>
      <c r="G10" s="36"/>
      <c r="H10" s="182"/>
      <c r="I10" s="183"/>
      <c r="J10" s="36"/>
      <c r="K10" s="36"/>
      <c r="L10" s="36"/>
      <c r="M10" s="36"/>
      <c r="N10" s="182"/>
    </row>
    <row r="11" spans="2:14" ht="12.75">
      <c r="B11" s="104" t="s">
        <v>48</v>
      </c>
      <c r="C11" s="183"/>
      <c r="D11" s="36"/>
      <c r="E11" s="36">
        <v>-68</v>
      </c>
      <c r="F11" s="36">
        <v>-73</v>
      </c>
      <c r="G11" s="36">
        <v>-82</v>
      </c>
      <c r="H11" s="182"/>
      <c r="I11" s="183">
        <v>-358.5</v>
      </c>
      <c r="J11" s="36">
        <v>-108.3</v>
      </c>
      <c r="K11" s="36">
        <v>-73.9</v>
      </c>
      <c r="L11" s="36">
        <v>-76.1</v>
      </c>
      <c r="M11" s="36">
        <v>-100.2</v>
      </c>
      <c r="N11" s="182"/>
    </row>
    <row r="12" spans="2:14" ht="12.75">
      <c r="B12" s="104" t="s">
        <v>169</v>
      </c>
      <c r="C12" s="183"/>
      <c r="D12" s="36"/>
      <c r="E12" s="36">
        <v>-270</v>
      </c>
      <c r="F12" s="36">
        <v>-312</v>
      </c>
      <c r="G12" s="36">
        <v>-435</v>
      </c>
      <c r="H12" s="182"/>
      <c r="I12" s="183">
        <v>-1560.2</v>
      </c>
      <c r="J12" s="36">
        <v>-461.9</v>
      </c>
      <c r="K12" s="36">
        <v>-289.8</v>
      </c>
      <c r="L12" s="36">
        <v>-307.4</v>
      </c>
      <c r="M12" s="36">
        <v>-501.1</v>
      </c>
      <c r="N12" s="182"/>
    </row>
    <row r="13" spans="2:14" ht="12.75">
      <c r="B13" s="39" t="s">
        <v>46</v>
      </c>
      <c r="C13" s="183"/>
      <c r="D13" s="36"/>
      <c r="E13" s="36">
        <v>-182</v>
      </c>
      <c r="F13" s="36">
        <v>-219</v>
      </c>
      <c r="G13" s="36">
        <v>-353</v>
      </c>
      <c r="H13" s="182"/>
      <c r="I13" s="183">
        <v>-1156.1</v>
      </c>
      <c r="J13" s="36">
        <v>-322.4</v>
      </c>
      <c r="K13" s="36">
        <v>-190.9</v>
      </c>
      <c r="L13" s="36">
        <v>-227.8</v>
      </c>
      <c r="M13" s="36">
        <v>-415.1</v>
      </c>
      <c r="N13" s="182"/>
    </row>
    <row r="14" spans="2:14" ht="12.75">
      <c r="B14" s="40" t="s">
        <v>47</v>
      </c>
      <c r="C14" s="183"/>
      <c r="D14" s="36"/>
      <c r="E14" s="36">
        <v>-34</v>
      </c>
      <c r="F14" s="36">
        <v>-43</v>
      </c>
      <c r="G14" s="36">
        <v>-35</v>
      </c>
      <c r="H14" s="182"/>
      <c r="I14" s="183">
        <v>-132.7</v>
      </c>
      <c r="J14" s="36">
        <v>-32.7</v>
      </c>
      <c r="K14" s="36">
        <v>-33.5</v>
      </c>
      <c r="L14" s="36">
        <v>-32.9</v>
      </c>
      <c r="M14" s="36">
        <v>-33.6</v>
      </c>
      <c r="N14" s="182"/>
    </row>
    <row r="15" spans="2:14" ht="12.75">
      <c r="B15" s="39" t="s">
        <v>49</v>
      </c>
      <c r="C15" s="183"/>
      <c r="D15" s="36"/>
      <c r="E15" s="36">
        <v>-39</v>
      </c>
      <c r="F15" s="36">
        <v>-33</v>
      </c>
      <c r="G15" s="36">
        <v>-24</v>
      </c>
      <c r="H15" s="182"/>
      <c r="I15" s="183">
        <v>-160</v>
      </c>
      <c r="J15" s="36">
        <v>-49.9</v>
      </c>
      <c r="K15" s="36">
        <v>-48.3</v>
      </c>
      <c r="L15" s="36">
        <v>-30.4</v>
      </c>
      <c r="M15" s="36">
        <v>-31.4</v>
      </c>
      <c r="N15" s="182"/>
    </row>
    <row r="16" spans="2:14" ht="12.75">
      <c r="B16" s="39" t="s">
        <v>50</v>
      </c>
      <c r="C16" s="183"/>
      <c r="D16" s="36"/>
      <c r="E16" s="36">
        <v>0</v>
      </c>
      <c r="F16" s="36">
        <v>0</v>
      </c>
      <c r="G16" s="36">
        <v>0</v>
      </c>
      <c r="H16" s="182"/>
      <c r="I16" s="183">
        <v>0</v>
      </c>
      <c r="J16" s="36">
        <v>0</v>
      </c>
      <c r="K16" s="36">
        <v>0</v>
      </c>
      <c r="L16" s="36">
        <v>0</v>
      </c>
      <c r="M16" s="36">
        <v>0</v>
      </c>
      <c r="N16" s="182"/>
    </row>
    <row r="17" spans="2:14" ht="12.75">
      <c r="B17" s="39" t="s">
        <v>51</v>
      </c>
      <c r="C17" s="183"/>
      <c r="D17" s="36"/>
      <c r="E17" s="36">
        <v>-15</v>
      </c>
      <c r="F17" s="36">
        <v>-17</v>
      </c>
      <c r="G17" s="36">
        <v>-23</v>
      </c>
      <c r="H17" s="182"/>
      <c r="I17" s="183">
        <v>-111.3</v>
      </c>
      <c r="J17" s="36">
        <v>-56.9</v>
      </c>
      <c r="K17" s="36">
        <v>-17.1</v>
      </c>
      <c r="L17" s="36">
        <v>-16.3</v>
      </c>
      <c r="M17" s="36">
        <v>-21</v>
      </c>
      <c r="N17" s="182"/>
    </row>
    <row r="18" spans="2:14" ht="12.75">
      <c r="B18" s="105" t="s">
        <v>170</v>
      </c>
      <c r="C18" s="184"/>
      <c r="D18" s="102"/>
      <c r="E18" s="102">
        <v>-338</v>
      </c>
      <c r="F18" s="102">
        <v>-385</v>
      </c>
      <c r="G18" s="102">
        <v>-517</v>
      </c>
      <c r="H18" s="182"/>
      <c r="I18" s="184">
        <v>-1918.7</v>
      </c>
      <c r="J18" s="102">
        <v>-570.2</v>
      </c>
      <c r="K18" s="102">
        <v>-363.7</v>
      </c>
      <c r="L18" s="102">
        <v>-383.4</v>
      </c>
      <c r="M18" s="102">
        <v>-601.3</v>
      </c>
      <c r="N18" s="182"/>
    </row>
    <row r="19" spans="2:14" ht="12.75">
      <c r="B19" s="104"/>
      <c r="C19" s="183"/>
      <c r="D19" s="36"/>
      <c r="E19" s="36"/>
      <c r="F19" s="36"/>
      <c r="G19" s="36"/>
      <c r="H19" s="182"/>
      <c r="I19" s="183"/>
      <c r="J19" s="36"/>
      <c r="K19" s="36"/>
      <c r="L19" s="36"/>
      <c r="M19" s="36"/>
      <c r="N19" s="182"/>
    </row>
    <row r="20" spans="2:14" ht="13.5" thickBot="1">
      <c r="B20" s="107" t="s">
        <v>53</v>
      </c>
      <c r="C20" s="185"/>
      <c r="D20" s="47"/>
      <c r="E20" s="47">
        <v>-47</v>
      </c>
      <c r="F20" s="47">
        <v>-1</v>
      </c>
      <c r="G20" s="47">
        <v>134</v>
      </c>
      <c r="H20" s="182"/>
      <c r="I20" s="185">
        <v>143.5</v>
      </c>
      <c r="J20" s="47">
        <v>47.2</v>
      </c>
      <c r="K20" s="47">
        <v>-47</v>
      </c>
      <c r="L20" s="47">
        <v>-13.7</v>
      </c>
      <c r="M20" s="47">
        <v>157.1</v>
      </c>
      <c r="N20" s="182"/>
    </row>
    <row r="21" spans="2:13" ht="13.5" thickTop="1">
      <c r="B21" s="104"/>
      <c r="C21" s="36"/>
      <c r="D21" s="36"/>
      <c r="E21" s="36"/>
      <c r="F21" s="36"/>
      <c r="G21" s="36"/>
      <c r="I21" s="36"/>
      <c r="J21" s="36"/>
      <c r="K21" s="36"/>
      <c r="L21" s="36"/>
      <c r="M21" s="36"/>
    </row>
    <row r="23" spans="3:13" ht="12.75">
      <c r="C23" s="16"/>
      <c r="D23" s="16"/>
      <c r="E23" s="16"/>
      <c r="F23" s="16"/>
      <c r="G23" s="16"/>
      <c r="I23" s="16"/>
      <c r="J23" s="16"/>
      <c r="K23" s="16"/>
      <c r="L23" s="16"/>
      <c r="M23" s="16"/>
    </row>
    <row r="24" spans="3:13" ht="12.75">
      <c r="C24" s="16"/>
      <c r="D24" s="16"/>
      <c r="E24" s="16"/>
      <c r="F24" s="16"/>
      <c r="G24" s="16"/>
      <c r="I24" s="16"/>
      <c r="J24" s="16"/>
      <c r="K24" s="16"/>
      <c r="L24" s="16"/>
      <c r="M24" s="16"/>
    </row>
    <row r="25" spans="3:13" ht="12.75">
      <c r="C25" s="16"/>
      <c r="D25" s="16"/>
      <c r="E25" s="16"/>
      <c r="F25" s="16"/>
      <c r="G25" s="16"/>
      <c r="I25" s="16"/>
      <c r="J25" s="16"/>
      <c r="K25" s="16"/>
      <c r="L25" s="16"/>
      <c r="M25" s="16"/>
    </row>
    <row r="26" spans="3:13" ht="12.75">
      <c r="C26" s="16"/>
      <c r="D26" s="16"/>
      <c r="E26" s="16"/>
      <c r="F26" s="16"/>
      <c r="G26" s="16"/>
      <c r="I26" s="16"/>
      <c r="J26" s="16"/>
      <c r="K26" s="16"/>
      <c r="L26" s="16"/>
      <c r="M26" s="16"/>
    </row>
    <row r="27" spans="3:13" ht="12.75">
      <c r="C27" s="16"/>
      <c r="D27" s="16"/>
      <c r="E27" s="16"/>
      <c r="F27" s="16"/>
      <c r="G27" s="16"/>
      <c r="I27" s="16"/>
      <c r="J27" s="16"/>
      <c r="K27" s="16"/>
      <c r="L27" s="16"/>
      <c r="M27" s="16"/>
    </row>
    <row r="28" spans="3:13" ht="12.75"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3:13" ht="12.75">
      <c r="C29" s="16"/>
      <c r="D29" s="16"/>
      <c r="E29" s="16"/>
      <c r="F29" s="16"/>
      <c r="G29" s="16"/>
      <c r="I29" s="16"/>
      <c r="J29" s="16"/>
      <c r="K29" s="16"/>
      <c r="L29" s="16"/>
      <c r="M29" s="16"/>
    </row>
    <row r="30" spans="3:13" ht="12.75">
      <c r="C30" s="16"/>
      <c r="D30" s="16"/>
      <c r="E30" s="16"/>
      <c r="F30" s="16"/>
      <c r="G30" s="16"/>
      <c r="I30" s="16"/>
      <c r="J30" s="16"/>
      <c r="K30" s="16"/>
      <c r="L30" s="16"/>
      <c r="M30" s="16"/>
    </row>
    <row r="31" spans="3:13" ht="12.75">
      <c r="C31" s="16"/>
      <c r="D31" s="16"/>
      <c r="E31" s="16"/>
      <c r="F31" s="16"/>
      <c r="G31" s="16"/>
      <c r="I31" s="16"/>
      <c r="J31" s="16"/>
      <c r="K31" s="16"/>
      <c r="L31" s="16"/>
      <c r="M31" s="16"/>
    </row>
    <row r="32" spans="3:13" ht="12.75">
      <c r="C32" s="16"/>
      <c r="D32" s="16"/>
      <c r="E32" s="16"/>
      <c r="F32" s="16"/>
      <c r="G32" s="16"/>
      <c r="I32" s="16"/>
      <c r="J32" s="16"/>
      <c r="K32" s="16"/>
      <c r="L32" s="16"/>
      <c r="M32" s="16"/>
    </row>
    <row r="33" spans="3:13" ht="12.75">
      <c r="C33" s="16"/>
      <c r="D33" s="16"/>
      <c r="E33" s="16"/>
      <c r="F33" s="16"/>
      <c r="G33" s="16"/>
      <c r="I33" s="16"/>
      <c r="J33" s="16"/>
      <c r="K33" s="16"/>
      <c r="L33" s="16"/>
      <c r="M33" s="16"/>
    </row>
    <row r="34" spans="3:13" ht="12.75">
      <c r="C34" s="16"/>
      <c r="D34" s="16"/>
      <c r="E34" s="16"/>
      <c r="F34" s="16"/>
      <c r="G34" s="16"/>
      <c r="I34" s="16"/>
      <c r="J34" s="16"/>
      <c r="K34" s="16"/>
      <c r="L34" s="16"/>
      <c r="M34" s="16"/>
    </row>
    <row r="35" spans="3:13" ht="12.75">
      <c r="C35" s="16"/>
      <c r="D35" s="16"/>
      <c r="E35" s="16"/>
      <c r="F35" s="16"/>
      <c r="G35" s="16"/>
      <c r="I35" s="16"/>
      <c r="J35" s="16"/>
      <c r="K35" s="16"/>
      <c r="L35" s="16"/>
      <c r="M35" s="16"/>
    </row>
    <row r="36" spans="3:13" ht="12.75"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3:13" ht="12.75">
      <c r="C37" s="16"/>
      <c r="D37" s="16"/>
      <c r="E37" s="16"/>
      <c r="F37" s="16"/>
      <c r="G37" s="16"/>
      <c r="I37" s="16"/>
      <c r="J37" s="16"/>
      <c r="K37" s="16"/>
      <c r="L37" s="16"/>
      <c r="M37" s="16"/>
    </row>
    <row r="38" spans="3:13" ht="12.75">
      <c r="C38" s="16"/>
      <c r="D38" s="16"/>
      <c r="E38" s="16"/>
      <c r="F38" s="16"/>
      <c r="G38" s="16"/>
      <c r="I38" s="16"/>
      <c r="J38" s="16"/>
      <c r="K38" s="16"/>
      <c r="L38" s="16"/>
      <c r="M38" s="16"/>
    </row>
    <row r="39" spans="3:13" ht="12.75">
      <c r="C39" s="16"/>
      <c r="D39" s="16"/>
      <c r="E39" s="16"/>
      <c r="F39" s="16"/>
      <c r="G39" s="16"/>
      <c r="I39" s="16"/>
      <c r="J39" s="16"/>
      <c r="K39" s="16"/>
      <c r="L39" s="16"/>
      <c r="M39" s="16"/>
    </row>
    <row r="40" spans="3:13" ht="12.75">
      <c r="C40" s="16"/>
      <c r="D40" s="16"/>
      <c r="E40" s="16"/>
      <c r="F40" s="16"/>
      <c r="G40" s="16"/>
      <c r="I40" s="16"/>
      <c r="J40" s="16"/>
      <c r="K40" s="16"/>
      <c r="L40" s="16"/>
      <c r="M40" s="16"/>
    </row>
    <row r="41" spans="3:13" ht="12.75">
      <c r="C41" s="16"/>
      <c r="D41" s="16"/>
      <c r="E41" s="16"/>
      <c r="F41" s="16"/>
      <c r="G41" s="16"/>
      <c r="I41" s="16"/>
      <c r="J41" s="16"/>
      <c r="K41" s="16"/>
      <c r="L41" s="16"/>
      <c r="M41" s="16"/>
    </row>
    <row r="42" spans="3:13" ht="12.75">
      <c r="C42" s="16"/>
      <c r="D42" s="16"/>
      <c r="E42" s="16"/>
      <c r="F42" s="16"/>
      <c r="G42" s="16"/>
      <c r="I42" s="16"/>
      <c r="J42" s="16"/>
      <c r="K42" s="16"/>
      <c r="L42" s="16"/>
      <c r="M42" s="16"/>
    </row>
    <row r="43" spans="3:13" ht="12.75">
      <c r="C43" s="16"/>
      <c r="D43" s="16"/>
      <c r="E43" s="16"/>
      <c r="F43" s="16"/>
      <c r="G43" s="16"/>
      <c r="I43" s="16"/>
      <c r="J43" s="16"/>
      <c r="K43" s="16"/>
      <c r="L43" s="16"/>
      <c r="M43" s="16"/>
    </row>
    <row r="44" spans="3:13" ht="12.75">
      <c r="C44" s="16"/>
      <c r="D44" s="16"/>
      <c r="E44" s="16"/>
      <c r="F44" s="16"/>
      <c r="G44" s="16"/>
      <c r="I44" s="16"/>
      <c r="J44" s="16"/>
      <c r="K44" s="16"/>
      <c r="L44" s="16"/>
      <c r="M44" s="16"/>
    </row>
    <row r="45" spans="3:13" ht="12.75">
      <c r="C45" s="16"/>
      <c r="D45" s="16"/>
      <c r="E45" s="16"/>
      <c r="F45" s="16"/>
      <c r="G45" s="16"/>
      <c r="I45" s="16"/>
      <c r="J45" s="16"/>
      <c r="K45" s="16"/>
      <c r="L45" s="16"/>
      <c r="M45" s="16"/>
    </row>
    <row r="46" spans="3:13" ht="12.75">
      <c r="C46" s="16"/>
      <c r="D46" s="16"/>
      <c r="E46" s="16"/>
      <c r="F46" s="16"/>
      <c r="G46" s="16"/>
      <c r="I46" s="16"/>
      <c r="J46" s="16"/>
      <c r="K46" s="16"/>
      <c r="L46" s="16"/>
      <c r="M46" s="16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7" width="13.8515625" style="12" customWidth="1"/>
    <col min="8" max="8" width="10.140625" style="0" customWidth="1"/>
    <col min="9" max="13" width="13.8515625" style="12" customWidth="1"/>
  </cols>
  <sheetData>
    <row r="1" spans="3:13" ht="12.75">
      <c r="C1" s="15"/>
      <c r="D1" s="15"/>
      <c r="E1" s="15"/>
      <c r="F1" s="15"/>
      <c r="G1" s="15"/>
      <c r="I1" s="15"/>
      <c r="J1" s="15"/>
      <c r="K1" s="15"/>
      <c r="L1" s="15"/>
      <c r="M1" s="15"/>
    </row>
    <row r="2" spans="2:13" ht="25.5" customHeight="1">
      <c r="B2" s="181" t="s">
        <v>157</v>
      </c>
      <c r="C2" s="252" t="s">
        <v>162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>
      <c r="A3" s="15"/>
      <c r="B3" s="91"/>
      <c r="C3" s="248" t="s">
        <v>66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2:13" ht="12.75">
      <c r="B4" s="178"/>
      <c r="C4" s="93" t="s">
        <v>38</v>
      </c>
      <c r="D4" s="93" t="s">
        <v>39</v>
      </c>
      <c r="E4" s="93" t="s">
        <v>40</v>
      </c>
      <c r="F4" s="93" t="s">
        <v>36</v>
      </c>
      <c r="G4" s="93" t="s">
        <v>35</v>
      </c>
      <c r="I4" s="93" t="s">
        <v>33</v>
      </c>
      <c r="J4" s="93" t="s">
        <v>32</v>
      </c>
      <c r="K4" s="93" t="s">
        <v>30</v>
      </c>
      <c r="L4" s="93" t="s">
        <v>27</v>
      </c>
      <c r="M4" s="93" t="s">
        <v>28</v>
      </c>
    </row>
    <row r="5" spans="2:13" ht="12.75">
      <c r="B5" s="96" t="s">
        <v>165</v>
      </c>
      <c r="C5" s="253"/>
      <c r="D5" s="253"/>
      <c r="E5" s="253"/>
      <c r="F5" s="253"/>
      <c r="G5" s="253"/>
      <c r="I5" s="253" t="s">
        <v>67</v>
      </c>
      <c r="J5" s="253"/>
      <c r="K5" s="253"/>
      <c r="L5" s="253"/>
      <c r="M5" s="253"/>
    </row>
    <row r="6" spans="2:13" ht="12.75">
      <c r="B6" s="99"/>
      <c r="C6" s="183"/>
      <c r="D6" s="36"/>
      <c r="E6" s="36"/>
      <c r="F6" s="36"/>
      <c r="G6" s="36"/>
      <c r="I6" s="183"/>
      <c r="J6" s="36"/>
      <c r="K6" s="36"/>
      <c r="L6" s="36"/>
      <c r="M6" s="36"/>
    </row>
    <row r="7" spans="2:14" ht="12.75">
      <c r="B7" s="99" t="s">
        <v>166</v>
      </c>
      <c r="C7" s="183"/>
      <c r="D7" s="36"/>
      <c r="E7" s="36">
        <v>47</v>
      </c>
      <c r="F7" s="36">
        <v>31</v>
      </c>
      <c r="G7" s="36">
        <v>60</v>
      </c>
      <c r="H7" s="182"/>
      <c r="I7" s="183">
        <v>300</v>
      </c>
      <c r="J7" s="36">
        <v>83.5</v>
      </c>
      <c r="K7" s="36">
        <v>77</v>
      </c>
      <c r="L7" s="36">
        <v>92.3</v>
      </c>
      <c r="M7" s="36">
        <v>47.2</v>
      </c>
      <c r="N7" s="182"/>
    </row>
    <row r="8" spans="2:14" ht="12.75">
      <c r="B8" s="99" t="s">
        <v>167</v>
      </c>
      <c r="C8" s="183"/>
      <c r="D8" s="36"/>
      <c r="E8" s="36">
        <v>38</v>
      </c>
      <c r="F8" s="36">
        <v>33</v>
      </c>
      <c r="G8" s="36">
        <v>26</v>
      </c>
      <c r="H8" s="182"/>
      <c r="I8" s="183">
        <v>124.3</v>
      </c>
      <c r="J8" s="36">
        <v>47</v>
      </c>
      <c r="K8" s="36">
        <v>-14.4</v>
      </c>
      <c r="L8" s="36">
        <v>48.9</v>
      </c>
      <c r="M8" s="36">
        <v>42.7</v>
      </c>
      <c r="N8" s="182"/>
    </row>
    <row r="9" spans="2:14" ht="12.75">
      <c r="B9" s="101" t="s">
        <v>168</v>
      </c>
      <c r="C9" s="184"/>
      <c r="D9" s="102"/>
      <c r="E9" s="102">
        <v>85</v>
      </c>
      <c r="F9" s="102">
        <v>64</v>
      </c>
      <c r="G9" s="102">
        <v>86</v>
      </c>
      <c r="H9" s="182"/>
      <c r="I9" s="184">
        <v>424.3</v>
      </c>
      <c r="J9" s="102">
        <v>130.5</v>
      </c>
      <c r="K9" s="102">
        <v>62.7</v>
      </c>
      <c r="L9" s="102">
        <v>141.2</v>
      </c>
      <c r="M9" s="102">
        <v>89.9</v>
      </c>
      <c r="N9" s="182"/>
    </row>
    <row r="10" spans="2:14" ht="12.75">
      <c r="B10" s="99"/>
      <c r="C10" s="183"/>
      <c r="D10" s="36"/>
      <c r="E10" s="36"/>
      <c r="F10" s="36"/>
      <c r="G10" s="36"/>
      <c r="H10" s="182"/>
      <c r="I10" s="183"/>
      <c r="J10" s="36"/>
      <c r="K10" s="36"/>
      <c r="L10" s="36"/>
      <c r="M10" s="36"/>
      <c r="N10" s="182"/>
    </row>
    <row r="11" spans="2:14" ht="12.75">
      <c r="B11" s="104" t="s">
        <v>48</v>
      </c>
      <c r="C11" s="183"/>
      <c r="D11" s="36"/>
      <c r="E11" s="36">
        <v>-5</v>
      </c>
      <c r="F11" s="36">
        <v>-5</v>
      </c>
      <c r="G11" s="36">
        <v>-5</v>
      </c>
      <c r="H11" s="182"/>
      <c r="I11" s="183">
        <v>-20.3</v>
      </c>
      <c r="J11" s="36">
        <v>-4.5</v>
      </c>
      <c r="K11" s="36">
        <v>-4.8</v>
      </c>
      <c r="L11" s="36">
        <v>-5.6</v>
      </c>
      <c r="M11" s="36">
        <v>-5.4</v>
      </c>
      <c r="N11" s="182"/>
    </row>
    <row r="12" spans="2:14" ht="12.75">
      <c r="B12" s="104" t="s">
        <v>169</v>
      </c>
      <c r="C12" s="183"/>
      <c r="D12" s="36"/>
      <c r="E12" s="36">
        <v>-77</v>
      </c>
      <c r="F12" s="36">
        <v>-97</v>
      </c>
      <c r="G12" s="36">
        <v>-97</v>
      </c>
      <c r="H12" s="182"/>
      <c r="I12" s="183">
        <v>-468.5</v>
      </c>
      <c r="J12" s="36">
        <v>-169.2</v>
      </c>
      <c r="K12" s="36">
        <v>-75.6</v>
      </c>
      <c r="L12" s="36">
        <v>-124.4</v>
      </c>
      <c r="M12" s="36">
        <v>-99.2</v>
      </c>
      <c r="N12" s="182"/>
    </row>
    <row r="13" spans="2:14" ht="12.75">
      <c r="B13" s="39" t="s">
        <v>46</v>
      </c>
      <c r="C13" s="183"/>
      <c r="D13" s="36"/>
      <c r="E13" s="36">
        <v>-18</v>
      </c>
      <c r="F13" s="36">
        <v>-18</v>
      </c>
      <c r="G13" s="36">
        <v>-20</v>
      </c>
      <c r="H13" s="182"/>
      <c r="I13" s="183">
        <v>-134.1</v>
      </c>
      <c r="J13" s="36">
        <v>-50.6</v>
      </c>
      <c r="K13" s="36">
        <v>-23.4</v>
      </c>
      <c r="L13" s="36">
        <v>-37.5</v>
      </c>
      <c r="M13" s="36">
        <v>-22.5</v>
      </c>
      <c r="N13" s="182"/>
    </row>
    <row r="14" spans="2:14" ht="12.75">
      <c r="B14" s="40" t="s">
        <v>47</v>
      </c>
      <c r="C14" s="183"/>
      <c r="D14" s="36"/>
      <c r="E14" s="36">
        <v>-28</v>
      </c>
      <c r="F14" s="36">
        <v>-34</v>
      </c>
      <c r="G14" s="36">
        <v>-35</v>
      </c>
      <c r="H14" s="182"/>
      <c r="I14" s="183">
        <v>-139.2</v>
      </c>
      <c r="J14" s="36">
        <v>-35.1</v>
      </c>
      <c r="K14" s="36">
        <v>-26.2</v>
      </c>
      <c r="L14" s="36">
        <v>-39</v>
      </c>
      <c r="M14" s="36">
        <v>-38.9</v>
      </c>
      <c r="N14" s="182"/>
    </row>
    <row r="15" spans="2:14" ht="12.75">
      <c r="B15" s="39" t="s">
        <v>49</v>
      </c>
      <c r="C15" s="183"/>
      <c r="D15" s="36"/>
      <c r="E15" s="36">
        <v>-28</v>
      </c>
      <c r="F15" s="36">
        <v>-32</v>
      </c>
      <c r="G15" s="36">
        <v>-37</v>
      </c>
      <c r="H15" s="182"/>
      <c r="I15" s="183">
        <v>-157.1</v>
      </c>
      <c r="J15" s="36">
        <v>-54.6</v>
      </c>
      <c r="K15" s="36">
        <v>-18</v>
      </c>
      <c r="L15" s="36">
        <v>-44.9</v>
      </c>
      <c r="M15" s="36">
        <v>-39.5</v>
      </c>
      <c r="N15" s="182"/>
    </row>
    <row r="16" spans="2:14" ht="12.75">
      <c r="B16" s="39" t="s">
        <v>50</v>
      </c>
      <c r="C16" s="183"/>
      <c r="D16" s="36"/>
      <c r="E16" s="36">
        <v>0</v>
      </c>
      <c r="F16" s="36">
        <v>0</v>
      </c>
      <c r="G16" s="36">
        <v>0</v>
      </c>
      <c r="H16" s="182"/>
      <c r="I16" s="183">
        <v>0</v>
      </c>
      <c r="J16" s="36">
        <v>0</v>
      </c>
      <c r="K16" s="36">
        <v>0</v>
      </c>
      <c r="L16" s="36">
        <v>-0.4</v>
      </c>
      <c r="M16" s="36">
        <v>0.4</v>
      </c>
      <c r="N16" s="182"/>
    </row>
    <row r="17" spans="2:14" ht="12.75">
      <c r="B17" s="39" t="s">
        <v>51</v>
      </c>
      <c r="C17" s="183"/>
      <c r="D17" s="36"/>
      <c r="E17" s="36">
        <v>-3</v>
      </c>
      <c r="F17" s="36">
        <v>-13</v>
      </c>
      <c r="G17" s="36">
        <v>-5</v>
      </c>
      <c r="H17" s="182"/>
      <c r="I17" s="183">
        <v>-38.2</v>
      </c>
      <c r="J17" s="36">
        <v>-28.9</v>
      </c>
      <c r="K17" s="36">
        <v>-7.9</v>
      </c>
      <c r="L17" s="36">
        <v>-2.5</v>
      </c>
      <c r="M17" s="36">
        <v>1.2</v>
      </c>
      <c r="N17" s="182"/>
    </row>
    <row r="18" spans="2:14" ht="12.75">
      <c r="B18" s="105" t="s">
        <v>170</v>
      </c>
      <c r="C18" s="184"/>
      <c r="D18" s="102"/>
      <c r="E18" s="102">
        <v>-82</v>
      </c>
      <c r="F18" s="102">
        <v>-102</v>
      </c>
      <c r="G18" s="102">
        <v>-102</v>
      </c>
      <c r="H18" s="182"/>
      <c r="I18" s="184">
        <v>-488.8</v>
      </c>
      <c r="J18" s="102">
        <v>-173.7</v>
      </c>
      <c r="K18" s="102">
        <v>-80.5</v>
      </c>
      <c r="L18" s="102">
        <v>-130</v>
      </c>
      <c r="M18" s="102">
        <v>-104.7</v>
      </c>
      <c r="N18" s="182"/>
    </row>
    <row r="19" spans="2:14" ht="12.75">
      <c r="B19" s="104"/>
      <c r="C19" s="183"/>
      <c r="D19" s="36"/>
      <c r="E19" s="36"/>
      <c r="F19" s="36"/>
      <c r="G19" s="36"/>
      <c r="H19" s="182"/>
      <c r="I19" s="183"/>
      <c r="J19" s="36"/>
      <c r="K19" s="36"/>
      <c r="L19" s="36"/>
      <c r="M19" s="36"/>
      <c r="N19" s="182"/>
    </row>
    <row r="20" spans="2:14" ht="13.5" thickBot="1">
      <c r="B20" s="107" t="s">
        <v>53</v>
      </c>
      <c r="C20" s="185"/>
      <c r="D20" s="47"/>
      <c r="E20" s="47">
        <v>3</v>
      </c>
      <c r="F20" s="47">
        <v>-38</v>
      </c>
      <c r="G20" s="47">
        <v>-16</v>
      </c>
      <c r="H20" s="182"/>
      <c r="I20" s="185">
        <v>-64.5</v>
      </c>
      <c r="J20" s="47">
        <v>-43.2</v>
      </c>
      <c r="K20" s="47">
        <v>-17.8</v>
      </c>
      <c r="L20" s="47">
        <v>11.2</v>
      </c>
      <c r="M20" s="47">
        <v>-14.7</v>
      </c>
      <c r="N20" s="182"/>
    </row>
    <row r="21" spans="2:13" ht="13.5" thickTop="1">
      <c r="B21" s="104"/>
      <c r="C21" s="36"/>
      <c r="D21" s="36"/>
      <c r="E21" s="36"/>
      <c r="F21" s="36"/>
      <c r="G21" s="36"/>
      <c r="I21" s="36"/>
      <c r="J21" s="36"/>
      <c r="K21" s="36"/>
      <c r="L21" s="36"/>
      <c r="M21" s="36"/>
    </row>
    <row r="23" spans="3:13" ht="12.75">
      <c r="C23" s="16"/>
      <c r="D23" s="16"/>
      <c r="E23" s="16"/>
      <c r="F23" s="16"/>
      <c r="G23" s="16"/>
      <c r="I23" s="16"/>
      <c r="J23" s="16"/>
      <c r="K23" s="16"/>
      <c r="L23" s="16"/>
      <c r="M23" s="16"/>
    </row>
    <row r="24" spans="3:13" ht="12.75">
      <c r="C24" s="16"/>
      <c r="D24" s="16"/>
      <c r="E24" s="16"/>
      <c r="F24" s="16"/>
      <c r="G24" s="16"/>
      <c r="I24" s="16"/>
      <c r="J24" s="16"/>
      <c r="K24" s="16"/>
      <c r="L24" s="16"/>
      <c r="M24" s="16"/>
    </row>
    <row r="25" spans="3:13" ht="12.75">
      <c r="C25" s="16"/>
      <c r="D25" s="16"/>
      <c r="E25" s="16"/>
      <c r="F25" s="16"/>
      <c r="G25" s="16"/>
      <c r="I25" s="16"/>
      <c r="J25" s="16"/>
      <c r="K25" s="16"/>
      <c r="L25" s="16"/>
      <c r="M25" s="16"/>
    </row>
    <row r="26" spans="3:13" ht="12.75">
      <c r="C26" s="16"/>
      <c r="D26" s="16"/>
      <c r="E26" s="16"/>
      <c r="F26" s="16"/>
      <c r="G26" s="16"/>
      <c r="I26" s="16"/>
      <c r="J26" s="16"/>
      <c r="K26" s="16"/>
      <c r="L26" s="16"/>
      <c r="M26" s="16"/>
    </row>
    <row r="27" spans="3:13" ht="12.75">
      <c r="C27" s="16"/>
      <c r="D27" s="16"/>
      <c r="E27" s="16"/>
      <c r="F27" s="16"/>
      <c r="G27" s="16"/>
      <c r="I27" s="16"/>
      <c r="J27" s="16"/>
      <c r="K27" s="16"/>
      <c r="L27" s="16"/>
      <c r="M27" s="16"/>
    </row>
    <row r="28" spans="3:13" ht="12.75">
      <c r="C28" s="16"/>
      <c r="D28" s="16"/>
      <c r="E28" s="16"/>
      <c r="F28" s="16"/>
      <c r="G28" s="16"/>
      <c r="I28" s="16"/>
      <c r="J28" s="16"/>
      <c r="K28" s="16"/>
      <c r="L28" s="16"/>
      <c r="M28" s="16"/>
    </row>
    <row r="29" spans="3:13" ht="12.75">
      <c r="C29" s="16"/>
      <c r="D29" s="16"/>
      <c r="E29" s="16"/>
      <c r="F29" s="16"/>
      <c r="G29" s="16"/>
      <c r="I29" s="16"/>
      <c r="J29" s="16"/>
      <c r="K29" s="16"/>
      <c r="L29" s="16"/>
      <c r="M29" s="16"/>
    </row>
    <row r="30" spans="3:13" ht="12.75">
      <c r="C30" s="16"/>
      <c r="D30" s="16"/>
      <c r="E30" s="16"/>
      <c r="F30" s="16"/>
      <c r="G30" s="16"/>
      <c r="I30" s="16"/>
      <c r="J30" s="16"/>
      <c r="K30" s="16"/>
      <c r="L30" s="16"/>
      <c r="M30" s="16"/>
    </row>
    <row r="31" spans="3:13" ht="12.75">
      <c r="C31" s="16"/>
      <c r="D31" s="16"/>
      <c r="E31" s="16"/>
      <c r="F31" s="16"/>
      <c r="G31" s="16"/>
      <c r="I31" s="16"/>
      <c r="J31" s="16"/>
      <c r="K31" s="16"/>
      <c r="L31" s="16"/>
      <c r="M31" s="16"/>
    </row>
    <row r="32" spans="3:13" ht="12.75">
      <c r="C32" s="16"/>
      <c r="D32" s="16"/>
      <c r="E32" s="16"/>
      <c r="F32" s="16"/>
      <c r="G32" s="16"/>
      <c r="I32" s="16"/>
      <c r="J32" s="16"/>
      <c r="K32" s="16"/>
      <c r="L32" s="16"/>
      <c r="M32" s="16"/>
    </row>
    <row r="33" spans="3:13" ht="12.75">
      <c r="C33" s="16"/>
      <c r="D33" s="16"/>
      <c r="E33" s="16"/>
      <c r="F33" s="16"/>
      <c r="G33" s="16"/>
      <c r="I33" s="16"/>
      <c r="J33" s="16"/>
      <c r="K33" s="16"/>
      <c r="L33" s="16"/>
      <c r="M33" s="16"/>
    </row>
    <row r="34" spans="3:13" ht="12.75">
      <c r="C34" s="16"/>
      <c r="D34" s="16"/>
      <c r="E34" s="16"/>
      <c r="F34" s="16"/>
      <c r="G34" s="16"/>
      <c r="I34" s="16"/>
      <c r="J34" s="16"/>
      <c r="K34" s="16"/>
      <c r="L34" s="16"/>
      <c r="M34" s="16"/>
    </row>
    <row r="35" spans="3:13" ht="12.75">
      <c r="C35" s="16"/>
      <c r="D35" s="16"/>
      <c r="E35" s="16"/>
      <c r="F35" s="16"/>
      <c r="G35" s="16"/>
      <c r="I35" s="16"/>
      <c r="J35" s="16"/>
      <c r="K35" s="16"/>
      <c r="L35" s="16"/>
      <c r="M35" s="16"/>
    </row>
    <row r="36" spans="3:13" ht="12.75"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3:13" ht="12.75">
      <c r="C37" s="16"/>
      <c r="D37" s="16"/>
      <c r="E37" s="16"/>
      <c r="F37" s="16"/>
      <c r="G37" s="16"/>
      <c r="I37" s="16"/>
      <c r="J37" s="16"/>
      <c r="K37" s="16"/>
      <c r="L37" s="16"/>
      <c r="M37" s="16"/>
    </row>
    <row r="38" spans="3:13" ht="12.75">
      <c r="C38" s="16"/>
      <c r="D38" s="16"/>
      <c r="E38" s="16"/>
      <c r="F38" s="16"/>
      <c r="G38" s="16"/>
      <c r="I38" s="16"/>
      <c r="J38" s="16"/>
      <c r="K38" s="16"/>
      <c r="L38" s="16"/>
      <c r="M38" s="16"/>
    </row>
    <row r="39" spans="3:13" ht="12.75">
      <c r="C39" s="16"/>
      <c r="D39" s="16"/>
      <c r="E39" s="16"/>
      <c r="F39" s="16"/>
      <c r="G39" s="16"/>
      <c r="I39" s="16"/>
      <c r="J39" s="16"/>
      <c r="K39" s="16"/>
      <c r="L39" s="16"/>
      <c r="M39" s="16"/>
    </row>
    <row r="40" spans="3:13" ht="12.75">
      <c r="C40" s="16"/>
      <c r="D40" s="16"/>
      <c r="E40" s="16"/>
      <c r="F40" s="16"/>
      <c r="G40" s="16"/>
      <c r="I40" s="16"/>
      <c r="J40" s="16"/>
      <c r="K40" s="16"/>
      <c r="L40" s="16"/>
      <c r="M40" s="16"/>
    </row>
    <row r="41" spans="3:13" ht="12.75">
      <c r="C41" s="16"/>
      <c r="D41" s="16"/>
      <c r="E41" s="16"/>
      <c r="F41" s="16"/>
      <c r="G41" s="16"/>
      <c r="I41" s="16"/>
      <c r="J41" s="16"/>
      <c r="K41" s="16"/>
      <c r="L41" s="16"/>
      <c r="M41" s="16"/>
    </row>
    <row r="42" spans="3:13" ht="12.75">
      <c r="C42" s="16"/>
      <c r="D42" s="16"/>
      <c r="E42" s="16"/>
      <c r="F42" s="16"/>
      <c r="G42" s="16"/>
      <c r="I42" s="16"/>
      <c r="J42" s="16"/>
      <c r="K42" s="16"/>
      <c r="L42" s="16"/>
      <c r="M42" s="16"/>
    </row>
    <row r="43" spans="3:13" ht="12.75">
      <c r="C43" s="16"/>
      <c r="D43" s="16"/>
      <c r="E43" s="16"/>
      <c r="F43" s="16"/>
      <c r="G43" s="16"/>
      <c r="I43" s="16"/>
      <c r="J43" s="16"/>
      <c r="K43" s="16"/>
      <c r="L43" s="16"/>
      <c r="M43" s="16"/>
    </row>
    <row r="44" spans="3:13" ht="12.75">
      <c r="C44" s="16"/>
      <c r="D44" s="16"/>
      <c r="E44" s="16"/>
      <c r="F44" s="16"/>
      <c r="G44" s="16"/>
      <c r="I44" s="16"/>
      <c r="J44" s="16"/>
      <c r="K44" s="16"/>
      <c r="L44" s="16"/>
      <c r="M44" s="16"/>
    </row>
    <row r="45" spans="3:13" ht="12.75">
      <c r="C45" s="16"/>
      <c r="D45" s="16"/>
      <c r="E45" s="16"/>
      <c r="F45" s="16"/>
      <c r="G45" s="16"/>
      <c r="I45" s="16"/>
      <c r="J45" s="16"/>
      <c r="K45" s="16"/>
      <c r="L45" s="16"/>
      <c r="M45" s="16"/>
    </row>
    <row r="46" spans="3:13" ht="12.75">
      <c r="C46" s="16"/>
      <c r="D46" s="16"/>
      <c r="E46" s="16"/>
      <c r="F46" s="16"/>
      <c r="G46" s="16"/>
      <c r="I46" s="16"/>
      <c r="J46" s="16"/>
      <c r="K46" s="16"/>
      <c r="L46" s="16"/>
      <c r="M46" s="16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2" customWidth="1"/>
    <col min="2" max="2" width="61.00390625" style="12" bestFit="1" customWidth="1"/>
    <col min="3" max="4" width="19.7109375" style="12" customWidth="1"/>
    <col min="5" max="5" width="15.00390625" style="14" bestFit="1" customWidth="1"/>
    <col min="6" max="6" width="16.28125" style="14" bestFit="1" customWidth="1"/>
    <col min="7" max="16384" width="9.140625" style="12" customWidth="1"/>
  </cols>
  <sheetData>
    <row r="2" spans="2:6" ht="12.75">
      <c r="B2" s="121" t="s">
        <v>68</v>
      </c>
      <c r="C2" s="247"/>
      <c r="D2" s="247"/>
      <c r="E2" s="12"/>
      <c r="F2" s="12"/>
    </row>
    <row r="3" spans="2:4" ht="12.75">
      <c r="B3" s="124"/>
      <c r="C3" s="218"/>
      <c r="D3" s="218"/>
    </row>
    <row r="4" spans="2:6" ht="12.75">
      <c r="B4" s="132"/>
      <c r="C4" s="26" t="s">
        <v>248</v>
      </c>
      <c r="D4" s="26" t="s">
        <v>64</v>
      </c>
      <c r="E4" s="27" t="s">
        <v>65</v>
      </c>
      <c r="F4" s="28" t="s">
        <v>65</v>
      </c>
    </row>
    <row r="5" spans="2:6" ht="12.75">
      <c r="B5" s="42"/>
      <c r="C5" s="133"/>
      <c r="D5" s="133" t="s">
        <v>67</v>
      </c>
      <c r="E5" s="134"/>
      <c r="F5" s="135"/>
    </row>
    <row r="6" spans="2:6" ht="24.75" customHeight="1">
      <c r="B6" s="136" t="s">
        <v>69</v>
      </c>
      <c r="C6" s="248" t="s">
        <v>66</v>
      </c>
      <c r="D6" s="248"/>
      <c r="E6" s="137" t="s">
        <v>0</v>
      </c>
      <c r="F6" s="138" t="s">
        <v>66</v>
      </c>
    </row>
    <row r="7" spans="2:6" ht="12.75">
      <c r="B7" s="124" t="s">
        <v>70</v>
      </c>
      <c r="C7" s="139"/>
      <c r="D7" s="139"/>
      <c r="E7" s="140"/>
      <c r="F7" s="38"/>
    </row>
    <row r="8" spans="2:6" ht="12.75">
      <c r="B8" s="41" t="s">
        <v>71</v>
      </c>
      <c r="C8" s="36">
        <v>32722</v>
      </c>
      <c r="D8" s="36">
        <v>33033</v>
      </c>
      <c r="E8" s="37">
        <f>C8/D8-1</f>
        <v>-0.009414827596645803</v>
      </c>
      <c r="F8" s="38">
        <f>C8-D8</f>
        <v>-311</v>
      </c>
    </row>
    <row r="9" spans="2:6" ht="12.75">
      <c r="B9" s="41" t="s">
        <v>72</v>
      </c>
      <c r="C9" s="36">
        <v>9</v>
      </c>
      <c r="D9" s="36">
        <v>9</v>
      </c>
      <c r="E9" s="37">
        <f aca="true" t="shared" si="0" ref="E9:E70">C9/D9-1</f>
        <v>0</v>
      </c>
      <c r="F9" s="38">
        <f aca="true" t="shared" si="1" ref="F9:F70">C9-D9</f>
        <v>0</v>
      </c>
    </row>
    <row r="10" spans="2:6" ht="12.75">
      <c r="B10" s="41" t="s">
        <v>73</v>
      </c>
      <c r="C10" s="36">
        <v>1123</v>
      </c>
      <c r="D10" s="36">
        <v>1164</v>
      </c>
      <c r="E10" s="37">
        <f t="shared" si="0"/>
        <v>-0.03522336769759449</v>
      </c>
      <c r="F10" s="38">
        <f t="shared" si="1"/>
        <v>-41</v>
      </c>
    </row>
    <row r="11" spans="2:6" ht="12.75">
      <c r="B11" s="41" t="s">
        <v>74</v>
      </c>
      <c r="C11" s="36">
        <v>728</v>
      </c>
      <c r="D11" s="36">
        <v>727</v>
      </c>
      <c r="E11" s="37">
        <f t="shared" si="0"/>
        <v>0.0013755158184318717</v>
      </c>
      <c r="F11" s="38">
        <f t="shared" si="1"/>
        <v>1</v>
      </c>
    </row>
    <row r="12" spans="2:6" ht="12.75">
      <c r="B12" s="41" t="s">
        <v>75</v>
      </c>
      <c r="C12" s="36">
        <v>47</v>
      </c>
      <c r="D12" s="36">
        <v>51</v>
      </c>
      <c r="E12" s="37">
        <f t="shared" si="0"/>
        <v>-0.07843137254901966</v>
      </c>
      <c r="F12" s="38">
        <f t="shared" si="1"/>
        <v>-4</v>
      </c>
    </row>
    <row r="13" spans="2:6" ht="12.75">
      <c r="B13" s="41" t="s">
        <v>76</v>
      </c>
      <c r="C13" s="36">
        <v>196</v>
      </c>
      <c r="D13" s="36">
        <v>191</v>
      </c>
      <c r="E13" s="37">
        <f t="shared" si="0"/>
        <v>0.02617801047120416</v>
      </c>
      <c r="F13" s="38">
        <f t="shared" si="1"/>
        <v>5</v>
      </c>
    </row>
    <row r="14" spans="2:6" ht="12.75">
      <c r="B14" s="42" t="s">
        <v>77</v>
      </c>
      <c r="C14" s="36">
        <v>2092</v>
      </c>
      <c r="D14" s="36">
        <v>2233</v>
      </c>
      <c r="E14" s="37">
        <f t="shared" si="0"/>
        <v>-0.06314375279892526</v>
      </c>
      <c r="F14" s="38">
        <f t="shared" si="1"/>
        <v>-141</v>
      </c>
    </row>
    <row r="15" spans="2:6" ht="12.75">
      <c r="B15" s="42" t="s">
        <v>78</v>
      </c>
      <c r="C15" s="36">
        <v>84</v>
      </c>
      <c r="D15" s="36">
        <v>71</v>
      </c>
      <c r="E15" s="37">
        <f t="shared" si="0"/>
        <v>0.18309859154929575</v>
      </c>
      <c r="F15" s="38">
        <f t="shared" si="1"/>
        <v>13</v>
      </c>
    </row>
    <row r="16" spans="2:6" ht="12.75">
      <c r="B16" s="41"/>
      <c r="C16" s="35"/>
      <c r="D16" s="35"/>
      <c r="E16" s="53"/>
      <c r="F16" s="141"/>
    </row>
    <row r="17" spans="2:6" ht="12.75">
      <c r="B17" s="219" t="s">
        <v>79</v>
      </c>
      <c r="C17" s="32">
        <v>37001</v>
      </c>
      <c r="D17" s="32">
        <v>37479</v>
      </c>
      <c r="E17" s="33">
        <f t="shared" si="0"/>
        <v>-0.012753808799594424</v>
      </c>
      <c r="F17" s="34">
        <f t="shared" si="1"/>
        <v>-478</v>
      </c>
    </row>
    <row r="18" spans="2:6" ht="12.75">
      <c r="B18" s="129"/>
      <c r="C18" s="43"/>
      <c r="D18" s="43"/>
      <c r="E18" s="44"/>
      <c r="F18" s="45"/>
    </row>
    <row r="19" spans="2:6" ht="12.75">
      <c r="B19" s="124" t="s">
        <v>80</v>
      </c>
      <c r="C19" s="142"/>
      <c r="D19" s="142"/>
      <c r="E19" s="37"/>
      <c r="F19" s="143"/>
    </row>
    <row r="20" spans="2:6" ht="12.75">
      <c r="B20" s="41" t="s">
        <v>81</v>
      </c>
      <c r="C20" s="36">
        <v>4314</v>
      </c>
      <c r="D20" s="36">
        <v>3378</v>
      </c>
      <c r="E20" s="37">
        <f t="shared" si="0"/>
        <v>0.27708703374777977</v>
      </c>
      <c r="F20" s="38">
        <f t="shared" si="1"/>
        <v>936</v>
      </c>
    </row>
    <row r="21" spans="2:6" ht="12.75">
      <c r="B21" s="41" t="s">
        <v>82</v>
      </c>
      <c r="C21" s="36">
        <v>2919</v>
      </c>
      <c r="D21" s="36">
        <v>4086</v>
      </c>
      <c r="E21" s="37">
        <f t="shared" si="0"/>
        <v>-0.2856093979441997</v>
      </c>
      <c r="F21" s="38">
        <f t="shared" si="1"/>
        <v>-1167</v>
      </c>
    </row>
    <row r="22" spans="2:6" ht="12.75">
      <c r="B22" s="41" t="s">
        <v>83</v>
      </c>
      <c r="C22" s="36">
        <v>2</v>
      </c>
      <c r="D22" s="36">
        <v>48</v>
      </c>
      <c r="E22" s="37">
        <f t="shared" si="0"/>
        <v>-0.9583333333333334</v>
      </c>
      <c r="F22" s="38">
        <f t="shared" si="1"/>
        <v>-46</v>
      </c>
    </row>
    <row r="23" spans="2:6" ht="12.75">
      <c r="B23" s="41" t="s">
        <v>84</v>
      </c>
      <c r="C23" s="36">
        <v>255</v>
      </c>
      <c r="D23" s="36">
        <v>171</v>
      </c>
      <c r="E23" s="37">
        <f t="shared" si="0"/>
        <v>0.49122807017543857</v>
      </c>
      <c r="F23" s="38">
        <f t="shared" si="1"/>
        <v>84</v>
      </c>
    </row>
    <row r="24" spans="2:6" ht="12.75">
      <c r="B24" s="41" t="s">
        <v>85</v>
      </c>
      <c r="C24" s="36">
        <v>192</v>
      </c>
      <c r="D24" s="36">
        <v>307</v>
      </c>
      <c r="E24" s="37">
        <f t="shared" si="0"/>
        <v>-0.37459283387622155</v>
      </c>
      <c r="F24" s="38">
        <f t="shared" si="1"/>
        <v>-115</v>
      </c>
    </row>
    <row r="25" spans="2:6" ht="12.75">
      <c r="B25" s="41" t="s">
        <v>86</v>
      </c>
      <c r="C25" s="36">
        <v>3823</v>
      </c>
      <c r="D25" s="36">
        <v>2827</v>
      </c>
      <c r="E25" s="37">
        <f t="shared" si="0"/>
        <v>0.3523169437566325</v>
      </c>
      <c r="F25" s="38">
        <f t="shared" si="1"/>
        <v>996</v>
      </c>
    </row>
    <row r="26" spans="2:6" ht="12.75">
      <c r="B26" s="41"/>
      <c r="C26" s="142"/>
      <c r="D26" s="142"/>
      <c r="E26" s="37"/>
      <c r="F26" s="143"/>
    </row>
    <row r="27" spans="2:6" ht="12.75">
      <c r="B27" s="41" t="s">
        <v>87</v>
      </c>
      <c r="C27" s="36">
        <v>136</v>
      </c>
      <c r="D27" s="36">
        <v>88</v>
      </c>
      <c r="E27" s="37">
        <f t="shared" si="0"/>
        <v>0.5454545454545454</v>
      </c>
      <c r="F27" s="143">
        <f t="shared" si="1"/>
        <v>48</v>
      </c>
    </row>
    <row r="28" spans="2:6" ht="12.75">
      <c r="B28" s="41"/>
      <c r="C28" s="142"/>
      <c r="D28" s="142"/>
      <c r="E28" s="37"/>
      <c r="F28" s="143"/>
    </row>
    <row r="29" spans="2:6" ht="12.75">
      <c r="B29" s="127" t="s">
        <v>88</v>
      </c>
      <c r="C29" s="32">
        <v>11641</v>
      </c>
      <c r="D29" s="32">
        <v>10905</v>
      </c>
      <c r="E29" s="33">
        <f t="shared" si="0"/>
        <v>0.06749197615772573</v>
      </c>
      <c r="F29" s="34">
        <f t="shared" si="1"/>
        <v>736</v>
      </c>
    </row>
    <row r="30" spans="2:6" ht="12.75">
      <c r="B30" s="144" t="s">
        <v>89</v>
      </c>
      <c r="C30" s="145"/>
      <c r="D30" s="145"/>
      <c r="E30" s="146"/>
      <c r="F30" s="147"/>
    </row>
    <row r="31" spans="2:6" ht="13.5" thickBot="1">
      <c r="B31" s="148" t="s">
        <v>90</v>
      </c>
      <c r="C31" s="149">
        <v>48642</v>
      </c>
      <c r="D31" s="149">
        <v>48384</v>
      </c>
      <c r="E31" s="150">
        <f t="shared" si="0"/>
        <v>0.005332341269841168</v>
      </c>
      <c r="F31" s="151">
        <f t="shared" si="1"/>
        <v>258</v>
      </c>
    </row>
    <row r="32" spans="2:6" ht="13.5" thickTop="1">
      <c r="B32" s="129"/>
      <c r="C32" s="43"/>
      <c r="D32" s="43"/>
      <c r="E32" s="152"/>
      <c r="F32" s="38"/>
    </row>
    <row r="33" spans="2:6" ht="12.75">
      <c r="B33" s="129"/>
      <c r="C33" s="43"/>
      <c r="D33" s="43"/>
      <c r="E33" s="152"/>
      <c r="F33" s="38"/>
    </row>
    <row r="34" spans="2:6" ht="21.75" customHeight="1">
      <c r="B34" s="153" t="s">
        <v>91</v>
      </c>
      <c r="C34" s="248" t="s">
        <v>66</v>
      </c>
      <c r="D34" s="248"/>
      <c r="E34" s="137" t="s">
        <v>0</v>
      </c>
      <c r="F34" s="138" t="s">
        <v>66</v>
      </c>
    </row>
    <row r="35" spans="2:6" ht="12.75">
      <c r="B35" s="124" t="s">
        <v>92</v>
      </c>
      <c r="C35" s="142"/>
      <c r="D35" s="142"/>
      <c r="E35" s="140"/>
      <c r="F35" s="38"/>
    </row>
    <row r="36" spans="2:6" ht="12.75">
      <c r="B36" s="41" t="s">
        <v>93</v>
      </c>
      <c r="C36" s="36">
        <v>5900</v>
      </c>
      <c r="D36" s="36">
        <v>5900</v>
      </c>
      <c r="E36" s="125">
        <f t="shared" si="0"/>
        <v>0</v>
      </c>
      <c r="F36" s="38">
        <f t="shared" si="1"/>
        <v>0</v>
      </c>
    </row>
    <row r="37" spans="2:6" ht="12.75">
      <c r="B37" s="41" t="s">
        <v>94</v>
      </c>
      <c r="C37" s="36">
        <v>1740</v>
      </c>
      <c r="D37" s="36">
        <v>1740</v>
      </c>
      <c r="E37" s="125">
        <f t="shared" si="0"/>
        <v>0</v>
      </c>
      <c r="F37" s="38">
        <f t="shared" si="1"/>
        <v>0</v>
      </c>
    </row>
    <row r="38" spans="2:6" ht="12.75">
      <c r="B38" s="41" t="s">
        <v>95</v>
      </c>
      <c r="C38" s="36">
        <v>-64</v>
      </c>
      <c r="D38" s="36">
        <v>-49</v>
      </c>
      <c r="E38" s="125">
        <f t="shared" si="0"/>
        <v>0.30612244897959173</v>
      </c>
      <c r="F38" s="38">
        <f t="shared" si="1"/>
        <v>-15</v>
      </c>
    </row>
    <row r="39" spans="2:6" ht="12.75">
      <c r="B39" s="154" t="s">
        <v>96</v>
      </c>
      <c r="C39" s="155">
        <v>22105</v>
      </c>
      <c r="D39" s="155">
        <v>20856</v>
      </c>
      <c r="E39" s="156">
        <f t="shared" si="0"/>
        <v>0.05988684311469128</v>
      </c>
      <c r="F39" s="157">
        <f t="shared" si="1"/>
        <v>1249</v>
      </c>
    </row>
    <row r="40" spans="2:6" ht="12.75">
      <c r="B40" s="129" t="s">
        <v>97</v>
      </c>
      <c r="C40" s="43">
        <v>29681</v>
      </c>
      <c r="D40" s="43">
        <v>28447</v>
      </c>
      <c r="E40" s="130">
        <f t="shared" si="0"/>
        <v>0.04337891517558967</v>
      </c>
      <c r="F40" s="45">
        <f t="shared" si="1"/>
        <v>1234</v>
      </c>
    </row>
    <row r="41" spans="2:6" ht="12.75">
      <c r="B41" s="158" t="s">
        <v>98</v>
      </c>
      <c r="C41" s="36">
        <v>8</v>
      </c>
      <c r="D41" s="36">
        <v>6</v>
      </c>
      <c r="E41" s="125">
        <f t="shared" si="0"/>
        <v>0.33333333333333326</v>
      </c>
      <c r="F41" s="38">
        <f t="shared" si="1"/>
        <v>2</v>
      </c>
    </row>
    <row r="42" spans="2:6" ht="12.75">
      <c r="B42" s="129"/>
      <c r="C42" s="43"/>
      <c r="D42" s="43"/>
      <c r="E42" s="130"/>
      <c r="F42" s="45"/>
    </row>
    <row r="43" spans="2:6" ht="12.75">
      <c r="B43" s="127" t="s">
        <v>99</v>
      </c>
      <c r="C43" s="32">
        <v>29689</v>
      </c>
      <c r="D43" s="32">
        <v>28453</v>
      </c>
      <c r="E43" s="128">
        <f t="shared" si="0"/>
        <v>0.04344005904474035</v>
      </c>
      <c r="F43" s="34">
        <f t="shared" si="1"/>
        <v>1236</v>
      </c>
    </row>
    <row r="44" spans="2:6" ht="12.75">
      <c r="B44" s="41"/>
      <c r="C44" s="142"/>
      <c r="D44" s="142"/>
      <c r="E44" s="125"/>
      <c r="F44" s="143"/>
    </row>
    <row r="45" spans="2:6" ht="12.75">
      <c r="B45" s="124" t="s">
        <v>100</v>
      </c>
      <c r="C45" s="142"/>
      <c r="D45" s="142"/>
      <c r="E45" s="125"/>
      <c r="F45" s="143"/>
    </row>
    <row r="46" spans="2:6" ht="12.75">
      <c r="B46" s="41" t="s">
        <v>101</v>
      </c>
      <c r="C46" s="36">
        <v>5145</v>
      </c>
      <c r="D46" s="36">
        <v>5385</v>
      </c>
      <c r="E46" s="125">
        <f t="shared" si="0"/>
        <v>-0.04456824512534818</v>
      </c>
      <c r="F46" s="38">
        <f t="shared" si="1"/>
        <v>-240</v>
      </c>
    </row>
    <row r="47" spans="2:6" ht="12.75">
      <c r="B47" s="41" t="s">
        <v>102</v>
      </c>
      <c r="C47" s="36">
        <v>556</v>
      </c>
      <c r="D47" s="36">
        <v>502</v>
      </c>
      <c r="E47" s="125"/>
      <c r="F47" s="38"/>
    </row>
    <row r="48" spans="2:6" ht="12.75">
      <c r="B48" s="41" t="s">
        <v>103</v>
      </c>
      <c r="C48" s="36">
        <v>1579</v>
      </c>
      <c r="D48" s="36">
        <v>1405</v>
      </c>
      <c r="E48" s="125">
        <f t="shared" si="0"/>
        <v>0.12384341637010676</v>
      </c>
      <c r="F48" s="38">
        <f t="shared" si="1"/>
        <v>174</v>
      </c>
    </row>
    <row r="49" spans="2:6" ht="12.75">
      <c r="B49" s="41" t="s">
        <v>104</v>
      </c>
      <c r="C49" s="36">
        <v>1573</v>
      </c>
      <c r="D49" s="36">
        <v>1533</v>
      </c>
      <c r="E49" s="125">
        <f t="shared" si="0"/>
        <v>0.02609262883235486</v>
      </c>
      <c r="F49" s="38">
        <f t="shared" si="1"/>
        <v>40</v>
      </c>
    </row>
    <row r="50" spans="2:6" ht="12.75">
      <c r="B50" s="158" t="s">
        <v>105</v>
      </c>
      <c r="C50" s="36">
        <v>3244</v>
      </c>
      <c r="D50" s="36">
        <v>3210</v>
      </c>
      <c r="E50" s="125">
        <f t="shared" si="0"/>
        <v>0.010591900311526459</v>
      </c>
      <c r="F50" s="38">
        <f t="shared" si="1"/>
        <v>34</v>
      </c>
    </row>
    <row r="51" spans="2:6" ht="12.75">
      <c r="B51" s="158" t="s">
        <v>106</v>
      </c>
      <c r="C51" s="36">
        <v>69</v>
      </c>
      <c r="D51" s="36">
        <v>58</v>
      </c>
      <c r="E51" s="125">
        <f t="shared" si="0"/>
        <v>0.18965517241379315</v>
      </c>
      <c r="F51" s="38">
        <f t="shared" si="1"/>
        <v>11</v>
      </c>
    </row>
    <row r="52" spans="2:6" ht="12.75">
      <c r="B52" s="154"/>
      <c r="C52" s="154"/>
      <c r="D52" s="154"/>
      <c r="E52" s="159"/>
      <c r="F52" s="160"/>
    </row>
    <row r="53" spans="2:6" ht="12.75">
      <c r="B53" s="127" t="s">
        <v>107</v>
      </c>
      <c r="C53" s="32">
        <v>12166</v>
      </c>
      <c r="D53" s="32">
        <v>12093</v>
      </c>
      <c r="E53" s="128">
        <f t="shared" si="0"/>
        <v>0.006036550070288582</v>
      </c>
      <c r="F53" s="34">
        <f t="shared" si="1"/>
        <v>73</v>
      </c>
    </row>
    <row r="54" spans="2:6" ht="12.75">
      <c r="B54" s="41"/>
      <c r="C54" s="41"/>
      <c r="D54" s="41"/>
      <c r="E54" s="161"/>
      <c r="F54" s="162"/>
    </row>
    <row r="55" spans="2:6" ht="12.75">
      <c r="B55" s="124" t="s">
        <v>108</v>
      </c>
      <c r="C55" s="124"/>
      <c r="D55" s="124"/>
      <c r="E55" s="163"/>
      <c r="F55" s="164"/>
    </row>
    <row r="56" spans="2:6" ht="12.75">
      <c r="B56" s="41" t="s">
        <v>109</v>
      </c>
      <c r="C56" s="36">
        <v>3197</v>
      </c>
      <c r="D56" s="36">
        <v>4033</v>
      </c>
      <c r="E56" s="125">
        <f t="shared" si="0"/>
        <v>-0.20728985866600547</v>
      </c>
      <c r="F56" s="38">
        <f t="shared" si="1"/>
        <v>-836</v>
      </c>
    </row>
    <row r="57" spans="2:6" ht="12.75">
      <c r="B57" s="41" t="s">
        <v>101</v>
      </c>
      <c r="C57" s="36">
        <v>2105</v>
      </c>
      <c r="D57" s="36">
        <v>2276</v>
      </c>
      <c r="E57" s="125">
        <f t="shared" si="0"/>
        <v>-0.0751318101933216</v>
      </c>
      <c r="F57" s="38">
        <f t="shared" si="1"/>
        <v>-171</v>
      </c>
    </row>
    <row r="58" spans="2:6" ht="12.75">
      <c r="B58" s="41" t="s">
        <v>110</v>
      </c>
      <c r="C58" s="36">
        <v>311</v>
      </c>
      <c r="D58" s="36">
        <v>124</v>
      </c>
      <c r="E58" s="125">
        <f t="shared" si="0"/>
        <v>1.5080645161290325</v>
      </c>
      <c r="F58" s="38">
        <f t="shared" si="1"/>
        <v>187</v>
      </c>
    </row>
    <row r="59" spans="2:6" ht="12.75">
      <c r="B59" s="41" t="s">
        <v>111</v>
      </c>
      <c r="C59" s="36">
        <v>126</v>
      </c>
      <c r="D59" s="36">
        <v>184</v>
      </c>
      <c r="E59" s="125">
        <f t="shared" si="0"/>
        <v>-0.3152173913043478</v>
      </c>
      <c r="F59" s="38">
        <f t="shared" si="1"/>
        <v>-58</v>
      </c>
    </row>
    <row r="60" spans="2:6" ht="12.75">
      <c r="B60" s="41" t="s">
        <v>102</v>
      </c>
      <c r="C60" s="36">
        <v>229</v>
      </c>
      <c r="D60" s="36">
        <v>375</v>
      </c>
      <c r="E60" s="125"/>
      <c r="F60" s="38"/>
    </row>
    <row r="61" spans="2:6" ht="12.75">
      <c r="B61" s="41" t="s">
        <v>103</v>
      </c>
      <c r="C61" s="36">
        <v>595</v>
      </c>
      <c r="D61" s="36">
        <v>645</v>
      </c>
      <c r="E61" s="125">
        <f t="shared" si="0"/>
        <v>-0.07751937984496127</v>
      </c>
      <c r="F61" s="38">
        <f t="shared" si="1"/>
        <v>-50</v>
      </c>
    </row>
    <row r="62" spans="2:6" ht="12.75">
      <c r="B62" s="41" t="s">
        <v>104</v>
      </c>
      <c r="C62" s="36">
        <v>224</v>
      </c>
      <c r="D62" s="36">
        <v>186</v>
      </c>
      <c r="E62" s="125">
        <f t="shared" si="0"/>
        <v>0.20430107526881724</v>
      </c>
      <c r="F62" s="38">
        <f t="shared" si="1"/>
        <v>38</v>
      </c>
    </row>
    <row r="63" spans="2:6" ht="12.75">
      <c r="B63" s="41"/>
      <c r="C63" s="36"/>
      <c r="D63" s="36"/>
      <c r="E63" s="125"/>
      <c r="F63" s="38"/>
    </row>
    <row r="64" spans="2:6" ht="12.75">
      <c r="B64" s="41" t="s">
        <v>112</v>
      </c>
      <c r="C64" s="36">
        <v>0</v>
      </c>
      <c r="D64" s="36">
        <v>15</v>
      </c>
      <c r="E64" s="125">
        <f>C64/D64-1</f>
        <v>-1</v>
      </c>
      <c r="F64" s="38">
        <f>C64-D64</f>
        <v>-15</v>
      </c>
    </row>
    <row r="65" spans="2:6" ht="12.75">
      <c r="B65" s="41"/>
      <c r="C65" s="41"/>
      <c r="D65" s="41"/>
      <c r="E65" s="161"/>
      <c r="F65" s="162"/>
    </row>
    <row r="66" spans="2:6" ht="12.75">
      <c r="B66" s="127" t="s">
        <v>113</v>
      </c>
      <c r="C66" s="32">
        <v>6787</v>
      </c>
      <c r="D66" s="32">
        <v>7838</v>
      </c>
      <c r="E66" s="128">
        <f t="shared" si="0"/>
        <v>-0.13409032916560348</v>
      </c>
      <c r="F66" s="34">
        <f t="shared" si="1"/>
        <v>-1051</v>
      </c>
    </row>
    <row r="67" spans="2:6" ht="12.75">
      <c r="B67" s="158"/>
      <c r="C67" s="158"/>
      <c r="D67" s="158"/>
      <c r="E67" s="161"/>
      <c r="F67" s="165"/>
    </row>
    <row r="68" spans="2:6" ht="12.75">
      <c r="B68" s="127" t="s">
        <v>114</v>
      </c>
      <c r="C68" s="32">
        <v>18953</v>
      </c>
      <c r="D68" s="32">
        <v>19931</v>
      </c>
      <c r="E68" s="128">
        <f t="shared" si="0"/>
        <v>-0.04906928904721286</v>
      </c>
      <c r="F68" s="34">
        <f t="shared" si="1"/>
        <v>-978</v>
      </c>
    </row>
    <row r="69" spans="2:6" ht="12.75">
      <c r="B69" s="166"/>
      <c r="C69" s="166"/>
      <c r="D69" s="166"/>
      <c r="E69" s="167"/>
      <c r="F69" s="168"/>
    </row>
    <row r="70" spans="2:6" ht="13.5" thickBot="1">
      <c r="B70" s="148" t="s">
        <v>115</v>
      </c>
      <c r="C70" s="47">
        <v>48642</v>
      </c>
      <c r="D70" s="47">
        <v>48384</v>
      </c>
      <c r="E70" s="55">
        <f t="shared" si="0"/>
        <v>0.005332341269841168</v>
      </c>
      <c r="F70" s="49">
        <f t="shared" si="1"/>
        <v>258</v>
      </c>
    </row>
    <row r="71" ht="13.5" thickTop="1"/>
  </sheetData>
  <sheetProtection/>
  <mergeCells count="3">
    <mergeCell ref="C2:D2"/>
    <mergeCell ref="C6:D6"/>
    <mergeCell ref="C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6"/>
  <sheetViews>
    <sheetView view="pageBreakPreview" zoomScale="80" zoomScaleNormal="90" zoomScaleSheetLayoutView="80" zoomScalePageLayoutView="0" workbookViewId="0" topLeftCell="A1">
      <selection activeCell="F14" sqref="F14"/>
    </sheetView>
  </sheetViews>
  <sheetFormatPr defaultColWidth="9.140625" defaultRowHeight="12.75"/>
  <cols>
    <col min="1" max="1" width="0.9921875" style="12" customWidth="1"/>
    <col min="2" max="2" width="47.140625" style="21" customWidth="1"/>
    <col min="3" max="6" width="17.7109375" style="12" customWidth="1"/>
    <col min="7" max="7" width="13.7109375" style="14" customWidth="1"/>
    <col min="8" max="8" width="19.8515625" style="14" bestFit="1" customWidth="1"/>
    <col min="9" max="9" width="13.7109375" style="14" customWidth="1"/>
    <col min="10" max="10" width="19.8515625" style="14" bestFit="1" customWidth="1"/>
    <col min="11" max="11" width="9.140625" style="12" customWidth="1"/>
    <col min="12" max="13" width="17.7109375" style="187" customWidth="1"/>
    <col min="14" max="14" width="9.140625" style="187" customWidth="1"/>
    <col min="15" max="16384" width="9.140625" style="12" customWidth="1"/>
  </cols>
  <sheetData>
    <row r="2" spans="2:13" ht="21" customHeight="1">
      <c r="B2" s="121" t="s">
        <v>156</v>
      </c>
      <c r="C2" s="122"/>
      <c r="D2" s="122"/>
      <c r="E2" s="122"/>
      <c r="F2" s="122"/>
      <c r="L2" s="254"/>
      <c r="M2" s="254"/>
    </row>
    <row r="3" ht="12.75">
      <c r="B3" s="41"/>
    </row>
    <row r="4" spans="2:13" ht="51">
      <c r="B4" s="25"/>
      <c r="C4" s="26" t="s">
        <v>249</v>
      </c>
      <c r="D4" s="26" t="s">
        <v>250</v>
      </c>
      <c r="E4" s="26" t="s">
        <v>40</v>
      </c>
      <c r="F4" s="26" t="s">
        <v>251</v>
      </c>
      <c r="G4" s="215" t="s">
        <v>252</v>
      </c>
      <c r="H4" s="216" t="s">
        <v>253</v>
      </c>
      <c r="I4" s="215" t="s">
        <v>254</v>
      </c>
      <c r="J4" s="216" t="s">
        <v>254</v>
      </c>
      <c r="K4" s="21"/>
      <c r="L4" s="255"/>
      <c r="M4" s="255"/>
    </row>
    <row r="5" spans="2:13" ht="12.75">
      <c r="B5" s="123"/>
      <c r="C5" s="245" t="s">
        <v>66</v>
      </c>
      <c r="D5" s="245"/>
      <c r="E5" s="245"/>
      <c r="F5" s="246"/>
      <c r="G5" s="29" t="s">
        <v>0</v>
      </c>
      <c r="H5" s="228" t="s">
        <v>66</v>
      </c>
      <c r="I5" s="30" t="s">
        <v>0</v>
      </c>
      <c r="J5" s="30" t="s">
        <v>66</v>
      </c>
      <c r="L5" s="256"/>
      <c r="M5" s="256"/>
    </row>
    <row r="6" spans="2:13" ht="12.75">
      <c r="B6" s="124" t="s">
        <v>116</v>
      </c>
      <c r="C6" s="36"/>
      <c r="D6" s="36"/>
      <c r="E6" s="36"/>
      <c r="F6" s="36"/>
      <c r="G6" s="125"/>
      <c r="H6" s="229"/>
      <c r="I6" s="100"/>
      <c r="J6" s="186"/>
      <c r="L6" s="36"/>
      <c r="M6" s="36"/>
    </row>
    <row r="7" spans="2:13" ht="12.75">
      <c r="B7" s="41" t="s">
        <v>117</v>
      </c>
      <c r="C7" s="36">
        <v>2136</v>
      </c>
      <c r="D7" s="36">
        <v>2082</v>
      </c>
      <c r="E7" s="36">
        <v>616</v>
      </c>
      <c r="F7" s="36">
        <v>654</v>
      </c>
      <c r="G7" s="125">
        <f>C7/D7-1</f>
        <v>0.025936599423631135</v>
      </c>
      <c r="H7" s="230">
        <f>C7-D7</f>
        <v>54</v>
      </c>
      <c r="I7" s="100">
        <f>E7/F7-1</f>
        <v>-0.05810397553516822</v>
      </c>
      <c r="J7" s="38">
        <f>E7-F7</f>
        <v>-38</v>
      </c>
      <c r="L7" s="36"/>
      <c r="M7" s="36"/>
    </row>
    <row r="8" spans="2:13" ht="12.75">
      <c r="B8" s="41" t="s">
        <v>118</v>
      </c>
      <c r="C8" s="36"/>
      <c r="D8" s="36"/>
      <c r="E8" s="36"/>
      <c r="F8" s="36"/>
      <c r="G8" s="125"/>
      <c r="H8" s="230"/>
      <c r="I8" s="100"/>
      <c r="J8" s="38"/>
      <c r="L8" s="36"/>
      <c r="M8" s="36"/>
    </row>
    <row r="9" spans="2:13" ht="12.75">
      <c r="B9" s="126" t="s">
        <v>119</v>
      </c>
      <c r="C9" s="36">
        <v>0</v>
      </c>
      <c r="D9" s="36">
        <v>36</v>
      </c>
      <c r="E9" s="36">
        <v>0</v>
      </c>
      <c r="F9" s="36">
        <v>-6</v>
      </c>
      <c r="G9" s="125">
        <f aca="true" t="shared" si="0" ref="G9:G15">C9/D9-1</f>
        <v>-1</v>
      </c>
      <c r="H9" s="230">
        <f aca="true" t="shared" si="1" ref="H9:H15">C9-D9</f>
        <v>-36</v>
      </c>
      <c r="I9" s="100">
        <f aca="true" t="shared" si="2" ref="I9:I15">E9/F9-1</f>
        <v>-1</v>
      </c>
      <c r="J9" s="38">
        <f aca="true" t="shared" si="3" ref="J9:J15">E9-F9</f>
        <v>6</v>
      </c>
      <c r="L9" s="36"/>
      <c r="M9" s="36"/>
    </row>
    <row r="10" spans="2:13" ht="12.75">
      <c r="B10" s="126" t="s">
        <v>120</v>
      </c>
      <c r="C10" s="36">
        <v>1902</v>
      </c>
      <c r="D10" s="36">
        <v>1753</v>
      </c>
      <c r="E10" s="36">
        <v>604</v>
      </c>
      <c r="F10" s="36">
        <v>591</v>
      </c>
      <c r="G10" s="125">
        <f t="shared" si="0"/>
        <v>0.08499714774671996</v>
      </c>
      <c r="H10" s="230">
        <f t="shared" si="1"/>
        <v>149</v>
      </c>
      <c r="I10" s="100">
        <f t="shared" si="2"/>
        <v>0.021996615905245376</v>
      </c>
      <c r="J10" s="38">
        <f t="shared" si="3"/>
        <v>13</v>
      </c>
      <c r="L10" s="36"/>
      <c r="M10" s="36"/>
    </row>
    <row r="11" spans="2:13" ht="12.75">
      <c r="B11" s="126" t="s">
        <v>121</v>
      </c>
      <c r="C11" s="36">
        <v>70</v>
      </c>
      <c r="D11" s="36">
        <v>102</v>
      </c>
      <c r="E11" s="36">
        <v>13</v>
      </c>
      <c r="F11" s="36">
        <v>-33</v>
      </c>
      <c r="G11" s="125">
        <f t="shared" si="0"/>
        <v>-0.3137254901960784</v>
      </c>
      <c r="H11" s="230">
        <f t="shared" si="1"/>
        <v>-32</v>
      </c>
      <c r="I11" s="100">
        <f t="shared" si="2"/>
        <v>-1.393939393939394</v>
      </c>
      <c r="J11" s="38">
        <f t="shared" si="3"/>
        <v>46</v>
      </c>
      <c r="L11" s="36"/>
      <c r="M11" s="36"/>
    </row>
    <row r="12" spans="2:13" ht="12.75">
      <c r="B12" s="126" t="s">
        <v>122</v>
      </c>
      <c r="C12" s="36">
        <v>81</v>
      </c>
      <c r="D12" s="36">
        <v>175</v>
      </c>
      <c r="E12" s="36">
        <v>54</v>
      </c>
      <c r="F12" s="36">
        <v>66</v>
      </c>
      <c r="G12" s="125">
        <f t="shared" si="0"/>
        <v>-0.5371428571428571</v>
      </c>
      <c r="H12" s="230">
        <f t="shared" si="1"/>
        <v>-94</v>
      </c>
      <c r="I12" s="100">
        <f t="shared" si="2"/>
        <v>-0.18181818181818177</v>
      </c>
      <c r="J12" s="38">
        <f t="shared" si="3"/>
        <v>-12</v>
      </c>
      <c r="L12" s="36"/>
      <c r="M12" s="36"/>
    </row>
    <row r="13" spans="2:13" ht="12.75">
      <c r="B13" s="126" t="s">
        <v>123</v>
      </c>
      <c r="C13" s="36">
        <v>331</v>
      </c>
      <c r="D13" s="36">
        <v>-127</v>
      </c>
      <c r="E13" s="36">
        <v>-5</v>
      </c>
      <c r="F13" s="36">
        <v>-50</v>
      </c>
      <c r="G13" s="125">
        <f t="shared" si="0"/>
        <v>-3.606299212598425</v>
      </c>
      <c r="H13" s="230">
        <f t="shared" si="1"/>
        <v>458</v>
      </c>
      <c r="I13" s="100">
        <f t="shared" si="2"/>
        <v>-0.9</v>
      </c>
      <c r="J13" s="38">
        <f t="shared" si="3"/>
        <v>45</v>
      </c>
      <c r="L13" s="36"/>
      <c r="M13" s="36"/>
    </row>
    <row r="14" spans="2:13" ht="12.75">
      <c r="B14" s="126" t="s">
        <v>124</v>
      </c>
      <c r="C14" s="36">
        <v>733</v>
      </c>
      <c r="D14" s="36">
        <v>627</v>
      </c>
      <c r="E14" s="36">
        <v>190</v>
      </c>
      <c r="F14" s="36">
        <v>156</v>
      </c>
      <c r="G14" s="125">
        <f t="shared" si="0"/>
        <v>0.16905901116427424</v>
      </c>
      <c r="H14" s="230">
        <f t="shared" si="1"/>
        <v>106</v>
      </c>
      <c r="I14" s="100">
        <f t="shared" si="2"/>
        <v>0.21794871794871784</v>
      </c>
      <c r="J14" s="38">
        <f t="shared" si="3"/>
        <v>34</v>
      </c>
      <c r="L14" s="36"/>
      <c r="M14" s="36"/>
    </row>
    <row r="15" spans="2:13" ht="12.75">
      <c r="B15" s="126" t="s">
        <v>125</v>
      </c>
      <c r="C15" s="36">
        <v>287</v>
      </c>
      <c r="D15" s="36">
        <v>45</v>
      </c>
      <c r="E15" s="36">
        <v>1</v>
      </c>
      <c r="F15" s="36">
        <v>195</v>
      </c>
      <c r="G15" s="125">
        <f t="shared" si="0"/>
        <v>5.377777777777778</v>
      </c>
      <c r="H15" s="230">
        <f t="shared" si="1"/>
        <v>242</v>
      </c>
      <c r="I15" s="100">
        <f t="shared" si="2"/>
        <v>-0.9948717948717949</v>
      </c>
      <c r="J15" s="38">
        <f t="shared" si="3"/>
        <v>-194</v>
      </c>
      <c r="L15" s="36"/>
      <c r="M15" s="36"/>
    </row>
    <row r="16" spans="2:13" ht="12.75">
      <c r="B16" s="126" t="s">
        <v>126</v>
      </c>
      <c r="C16" s="36">
        <v>-553</v>
      </c>
      <c r="D16" s="36">
        <v>-361</v>
      </c>
      <c r="E16" s="36">
        <v>-145</v>
      </c>
      <c r="F16" s="36">
        <v>-135</v>
      </c>
      <c r="G16" s="125">
        <f>C16/D16-1</f>
        <v>0.5318559556786704</v>
      </c>
      <c r="H16" s="230">
        <f>C16-D16</f>
        <v>-192</v>
      </c>
      <c r="I16" s="100">
        <f>E16/F16-1</f>
        <v>0.07407407407407418</v>
      </c>
      <c r="J16" s="38">
        <f>E16-F16</f>
        <v>-10</v>
      </c>
      <c r="L16" s="36"/>
      <c r="M16" s="36"/>
    </row>
    <row r="17" spans="2:13" ht="12.75">
      <c r="B17" s="41"/>
      <c r="C17" s="36"/>
      <c r="D17" s="36"/>
      <c r="E17" s="36"/>
      <c r="F17" s="36"/>
      <c r="G17" s="125"/>
      <c r="H17" s="230"/>
      <c r="I17" s="100"/>
      <c r="J17" s="38"/>
      <c r="L17" s="36"/>
      <c r="M17" s="36"/>
    </row>
    <row r="18" spans="2:13" ht="25.5">
      <c r="B18" s="127" t="s">
        <v>127</v>
      </c>
      <c r="C18" s="32">
        <v>4987</v>
      </c>
      <c r="D18" s="32">
        <v>4332</v>
      </c>
      <c r="E18" s="32">
        <v>1328</v>
      </c>
      <c r="F18" s="32">
        <v>1438</v>
      </c>
      <c r="G18" s="128">
        <f>C18/D18-1</f>
        <v>0.15120036934441372</v>
      </c>
      <c r="H18" s="231">
        <f>C18-D18</f>
        <v>655</v>
      </c>
      <c r="I18" s="111">
        <f>E18/F18-1</f>
        <v>-0.07649513212795545</v>
      </c>
      <c r="J18" s="34">
        <f>E18-F18</f>
        <v>-110</v>
      </c>
      <c r="L18" s="43"/>
      <c r="M18" s="43"/>
    </row>
    <row r="19" spans="2:13" ht="12.75">
      <c r="B19" s="41" t="s">
        <v>128</v>
      </c>
      <c r="C19" s="36"/>
      <c r="D19" s="36"/>
      <c r="E19" s="36"/>
      <c r="F19" s="36"/>
      <c r="G19" s="125"/>
      <c r="H19" s="230"/>
      <c r="I19" s="100"/>
      <c r="J19" s="38"/>
      <c r="L19" s="36"/>
      <c r="M19" s="36"/>
    </row>
    <row r="20" spans="2:13" ht="12.75">
      <c r="B20" s="126" t="s">
        <v>129</v>
      </c>
      <c r="C20" s="36">
        <v>1191</v>
      </c>
      <c r="D20" s="36">
        <v>2047</v>
      </c>
      <c r="E20" s="36">
        <v>168</v>
      </c>
      <c r="F20" s="36">
        <v>-147</v>
      </c>
      <c r="G20" s="125">
        <f aca="true" t="shared" si="4" ref="G20:G26">C20/D20-1</f>
        <v>-0.41817293600390815</v>
      </c>
      <c r="H20" s="230">
        <f aca="true" t="shared" si="5" ref="H20:H26">C20-D20</f>
        <v>-856</v>
      </c>
      <c r="I20" s="100">
        <f aca="true" t="shared" si="6" ref="I20:I26">E20/F20-1</f>
        <v>-2.142857142857143</v>
      </c>
      <c r="J20" s="38">
        <f aca="true" t="shared" si="7" ref="J20:J26">E20-F20</f>
        <v>315</v>
      </c>
      <c r="L20" s="36"/>
      <c r="M20" s="36"/>
    </row>
    <row r="21" spans="2:13" ht="12.75">
      <c r="B21" s="126" t="s">
        <v>130</v>
      </c>
      <c r="C21" s="36">
        <v>-936</v>
      </c>
      <c r="D21" s="36">
        <v>-850</v>
      </c>
      <c r="E21" s="36">
        <v>-1302</v>
      </c>
      <c r="F21" s="36">
        <v>-956</v>
      </c>
      <c r="G21" s="125">
        <f t="shared" si="4"/>
        <v>0.1011764705882352</v>
      </c>
      <c r="H21" s="230">
        <f t="shared" si="5"/>
        <v>-86</v>
      </c>
      <c r="I21" s="100">
        <f t="shared" si="6"/>
        <v>0.36192468619246854</v>
      </c>
      <c r="J21" s="38">
        <f t="shared" si="7"/>
        <v>-346</v>
      </c>
      <c r="L21" s="36"/>
      <c r="M21" s="36"/>
    </row>
    <row r="22" spans="2:13" ht="12.75">
      <c r="B22" s="126" t="s">
        <v>131</v>
      </c>
      <c r="C22" s="36">
        <v>-93</v>
      </c>
      <c r="D22" s="36">
        <v>-40</v>
      </c>
      <c r="E22" s="36">
        <v>-82</v>
      </c>
      <c r="F22" s="36">
        <v>19</v>
      </c>
      <c r="G22" s="125">
        <f>C22/D22-1</f>
        <v>1.3250000000000002</v>
      </c>
      <c r="H22" s="230">
        <f>C22-D22</f>
        <v>-53</v>
      </c>
      <c r="I22" s="100">
        <f t="shared" si="6"/>
        <v>-5.315789473684211</v>
      </c>
      <c r="J22" s="38">
        <f t="shared" si="7"/>
        <v>-101</v>
      </c>
      <c r="L22" s="36"/>
      <c r="M22" s="36"/>
    </row>
    <row r="23" spans="2:13" ht="12.75">
      <c r="B23" s="126" t="s">
        <v>132</v>
      </c>
      <c r="C23" s="36">
        <v>-12</v>
      </c>
      <c r="D23" s="36">
        <v>117</v>
      </c>
      <c r="E23" s="36">
        <v>59</v>
      </c>
      <c r="F23" s="36">
        <v>26</v>
      </c>
      <c r="G23" s="125">
        <f t="shared" si="4"/>
        <v>-1.1025641025641026</v>
      </c>
      <c r="H23" s="230">
        <f t="shared" si="5"/>
        <v>-129</v>
      </c>
      <c r="I23" s="100">
        <f t="shared" si="6"/>
        <v>1.2692307692307692</v>
      </c>
      <c r="J23" s="38">
        <f t="shared" si="7"/>
        <v>33</v>
      </c>
      <c r="L23" s="36"/>
      <c r="M23" s="36"/>
    </row>
    <row r="24" spans="2:13" ht="12.75">
      <c r="B24" s="126" t="s">
        <v>133</v>
      </c>
      <c r="C24" s="36">
        <v>-613</v>
      </c>
      <c r="D24" s="36">
        <v>-291</v>
      </c>
      <c r="E24" s="36">
        <v>434</v>
      </c>
      <c r="F24" s="36">
        <v>72</v>
      </c>
      <c r="G24" s="125">
        <f t="shared" si="4"/>
        <v>1.1065292096219932</v>
      </c>
      <c r="H24" s="230">
        <f t="shared" si="5"/>
        <v>-322</v>
      </c>
      <c r="I24" s="100">
        <f t="shared" si="6"/>
        <v>5.027777777777778</v>
      </c>
      <c r="J24" s="38">
        <f t="shared" si="7"/>
        <v>362</v>
      </c>
      <c r="L24" s="36"/>
      <c r="M24" s="36"/>
    </row>
    <row r="25" spans="2:13" ht="12.75">
      <c r="B25" s="126" t="s">
        <v>134</v>
      </c>
      <c r="C25" s="36">
        <v>-82</v>
      </c>
      <c r="D25" s="36">
        <v>-204</v>
      </c>
      <c r="E25" s="36">
        <v>142</v>
      </c>
      <c r="F25" s="36">
        <v>86</v>
      </c>
      <c r="G25" s="125">
        <f t="shared" si="4"/>
        <v>-0.5980392156862745</v>
      </c>
      <c r="H25" s="230">
        <f t="shared" si="5"/>
        <v>122</v>
      </c>
      <c r="I25" s="100">
        <f t="shared" si="6"/>
        <v>0.6511627906976745</v>
      </c>
      <c r="J25" s="38">
        <f t="shared" si="7"/>
        <v>56</v>
      </c>
      <c r="L25" s="36"/>
      <c r="M25" s="36"/>
    </row>
    <row r="26" spans="2:13" ht="12.75">
      <c r="B26" s="126" t="s">
        <v>135</v>
      </c>
      <c r="C26" s="36">
        <v>-18</v>
      </c>
      <c r="D26" s="36">
        <v>181</v>
      </c>
      <c r="E26" s="36">
        <v>-26</v>
      </c>
      <c r="F26" s="36">
        <v>200</v>
      </c>
      <c r="G26" s="125">
        <f t="shared" si="4"/>
        <v>-1.0994475138121547</v>
      </c>
      <c r="H26" s="230">
        <f t="shared" si="5"/>
        <v>-199</v>
      </c>
      <c r="I26" s="100">
        <f t="shared" si="6"/>
        <v>-1.13</v>
      </c>
      <c r="J26" s="38">
        <f t="shared" si="7"/>
        <v>-226</v>
      </c>
      <c r="L26" s="36"/>
      <c r="M26" s="36"/>
    </row>
    <row r="27" spans="2:13" ht="12.75">
      <c r="B27" s="41"/>
      <c r="C27" s="36"/>
      <c r="D27" s="36"/>
      <c r="E27" s="36"/>
      <c r="F27" s="36"/>
      <c r="G27" s="125"/>
      <c r="H27" s="230"/>
      <c r="I27" s="100"/>
      <c r="J27" s="38"/>
      <c r="L27" s="36"/>
      <c r="M27" s="36"/>
    </row>
    <row r="28" spans="2:13" ht="12.75">
      <c r="B28" s="127" t="s">
        <v>136</v>
      </c>
      <c r="C28" s="32">
        <v>4424</v>
      </c>
      <c r="D28" s="32">
        <v>5292</v>
      </c>
      <c r="E28" s="32">
        <v>721</v>
      </c>
      <c r="F28" s="32">
        <v>738</v>
      </c>
      <c r="G28" s="128">
        <f>C28/D28-1</f>
        <v>-0.16402116402116407</v>
      </c>
      <c r="H28" s="231">
        <f>C28-D28</f>
        <v>-868</v>
      </c>
      <c r="I28" s="111">
        <f>E28/F28-1</f>
        <v>-0.023035230352303482</v>
      </c>
      <c r="J28" s="34">
        <f>E28-F28</f>
        <v>-17</v>
      </c>
      <c r="L28" s="43"/>
      <c r="M28" s="43"/>
    </row>
    <row r="29" spans="2:13" ht="12.75">
      <c r="B29" s="129"/>
      <c r="C29" s="43"/>
      <c r="D29" s="43"/>
      <c r="E29" s="43"/>
      <c r="F29" s="43"/>
      <c r="G29" s="130"/>
      <c r="H29" s="232"/>
      <c r="I29" s="106"/>
      <c r="J29" s="45"/>
      <c r="L29" s="43"/>
      <c r="M29" s="43"/>
    </row>
    <row r="30" spans="2:13" ht="12.75">
      <c r="B30" s="124" t="s">
        <v>137</v>
      </c>
      <c r="C30" s="36"/>
      <c r="D30" s="36"/>
      <c r="E30" s="36"/>
      <c r="F30" s="36"/>
      <c r="G30" s="125"/>
      <c r="H30" s="230"/>
      <c r="I30" s="100"/>
      <c r="J30" s="38"/>
      <c r="L30" s="36"/>
      <c r="M30" s="36"/>
    </row>
    <row r="31" spans="2:13" ht="25.5">
      <c r="B31" s="126" t="s">
        <v>138</v>
      </c>
      <c r="C31" s="36">
        <v>21</v>
      </c>
      <c r="D31" s="36">
        <v>116</v>
      </c>
      <c r="E31" s="36">
        <v>8</v>
      </c>
      <c r="F31" s="36">
        <v>100</v>
      </c>
      <c r="G31" s="125">
        <f>C31/D31-1</f>
        <v>-0.8189655172413793</v>
      </c>
      <c r="H31" s="230">
        <f aca="true" t="shared" si="8" ref="H31:H36">C31-D31</f>
        <v>-95</v>
      </c>
      <c r="I31" s="100">
        <f>E31/F31-1</f>
        <v>-0.92</v>
      </c>
      <c r="J31" s="38">
        <f aca="true" t="shared" si="9" ref="J31:J36">E31-F31</f>
        <v>-92</v>
      </c>
      <c r="L31" s="36"/>
      <c r="M31" s="36"/>
    </row>
    <row r="32" spans="2:13" ht="25.5">
      <c r="B32" s="126" t="s">
        <v>139</v>
      </c>
      <c r="C32" s="36">
        <v>-1983</v>
      </c>
      <c r="D32" s="36">
        <v>-2307</v>
      </c>
      <c r="E32" s="36">
        <v>-662</v>
      </c>
      <c r="F32" s="36">
        <v>-739</v>
      </c>
      <c r="G32" s="125">
        <f>C32/D32-1</f>
        <v>-0.14044213263979188</v>
      </c>
      <c r="H32" s="230">
        <f>C32-D32</f>
        <v>324</v>
      </c>
      <c r="I32" s="100">
        <f>E32/F32-1</f>
        <v>-0.10419485791610283</v>
      </c>
      <c r="J32" s="38">
        <f t="shared" si="9"/>
        <v>77</v>
      </c>
      <c r="L32" s="36"/>
      <c r="M32" s="36"/>
    </row>
    <row r="33" spans="2:13" ht="12.75">
      <c r="B33" s="126" t="s">
        <v>140</v>
      </c>
      <c r="C33" s="36">
        <v>-1</v>
      </c>
      <c r="D33" s="36">
        <v>0</v>
      </c>
      <c r="E33" s="36">
        <v>-1</v>
      </c>
      <c r="F33" s="36">
        <v>0</v>
      </c>
      <c r="G33" s="125" t="e">
        <f>C33/D33-1</f>
        <v>#DIV/0!</v>
      </c>
      <c r="H33" s="230">
        <f>C33-D33</f>
        <v>-1</v>
      </c>
      <c r="I33" s="100" t="e">
        <f>E33/F33-1</f>
        <v>#DIV/0!</v>
      </c>
      <c r="J33" s="38">
        <f t="shared" si="9"/>
        <v>-1</v>
      </c>
      <c r="L33" s="36"/>
      <c r="M33" s="36"/>
    </row>
    <row r="34" spans="2:13" ht="12.75">
      <c r="B34" s="126" t="s">
        <v>141</v>
      </c>
      <c r="C34" s="36">
        <v>69</v>
      </c>
      <c r="D34" s="36">
        <v>-4</v>
      </c>
      <c r="E34" s="36">
        <v>0</v>
      </c>
      <c r="F34" s="36">
        <v>3</v>
      </c>
      <c r="G34" s="125">
        <f>C34/D34-1</f>
        <v>-18.25</v>
      </c>
      <c r="H34" s="230">
        <f t="shared" si="8"/>
        <v>73</v>
      </c>
      <c r="I34" s="100">
        <f>E34/F34-1</f>
        <v>-1</v>
      </c>
      <c r="J34" s="38">
        <f t="shared" si="9"/>
        <v>-3</v>
      </c>
      <c r="L34" s="36"/>
      <c r="M34" s="36"/>
    </row>
    <row r="35" spans="2:13" ht="12.75">
      <c r="B35" s="41"/>
      <c r="C35" s="36"/>
      <c r="D35" s="36"/>
      <c r="E35" s="36"/>
      <c r="F35" s="36"/>
      <c r="G35" s="125"/>
      <c r="H35" s="230">
        <f t="shared" si="8"/>
        <v>0</v>
      </c>
      <c r="I35" s="100"/>
      <c r="J35" s="38">
        <f t="shared" si="9"/>
        <v>0</v>
      </c>
      <c r="L35" s="36"/>
      <c r="M35" s="36"/>
    </row>
    <row r="36" spans="2:13" ht="12.75">
      <c r="B36" s="127" t="s">
        <v>142</v>
      </c>
      <c r="C36" s="32">
        <v>-1894</v>
      </c>
      <c r="D36" s="32">
        <v>-2195</v>
      </c>
      <c r="E36" s="32">
        <v>-655</v>
      </c>
      <c r="F36" s="32">
        <v>-636</v>
      </c>
      <c r="G36" s="128">
        <f>C36/D36-1</f>
        <v>-0.13712984054669708</v>
      </c>
      <c r="H36" s="231">
        <f t="shared" si="8"/>
        <v>301</v>
      </c>
      <c r="I36" s="111">
        <f>E36/F36-1</f>
        <v>0.029874213836478036</v>
      </c>
      <c r="J36" s="34">
        <f t="shared" si="9"/>
        <v>-19</v>
      </c>
      <c r="L36" s="43"/>
      <c r="M36" s="43"/>
    </row>
    <row r="37" spans="2:13" ht="12.75">
      <c r="B37" s="129"/>
      <c r="C37" s="43"/>
      <c r="D37" s="43"/>
      <c r="E37" s="43"/>
      <c r="F37" s="43"/>
      <c r="G37" s="130"/>
      <c r="H37" s="232"/>
      <c r="I37" s="106"/>
      <c r="J37" s="45"/>
      <c r="L37" s="43"/>
      <c r="M37" s="43"/>
    </row>
    <row r="38" spans="2:13" ht="12.75">
      <c r="B38" s="124" t="s">
        <v>143</v>
      </c>
      <c r="C38" s="36"/>
      <c r="D38" s="36"/>
      <c r="E38" s="36"/>
      <c r="F38" s="36"/>
      <c r="G38" s="125"/>
      <c r="H38" s="230"/>
      <c r="I38" s="100"/>
      <c r="J38" s="38"/>
      <c r="L38" s="36"/>
      <c r="M38" s="36"/>
    </row>
    <row r="39" spans="2:13" ht="12.75">
      <c r="B39" s="126" t="s">
        <v>144</v>
      </c>
      <c r="C39" s="36">
        <v>199</v>
      </c>
      <c r="D39" s="36">
        <v>356</v>
      </c>
      <c r="E39" s="36">
        <v>38</v>
      </c>
      <c r="F39" s="36">
        <v>-5</v>
      </c>
      <c r="G39" s="125">
        <f aca="true" t="shared" si="10" ref="G39:G48">C39/D39-1</f>
        <v>-0.4410112359550562</v>
      </c>
      <c r="H39" s="230">
        <f aca="true" t="shared" si="11" ref="H39:H48">C39-D39</f>
        <v>-157</v>
      </c>
      <c r="I39" s="100">
        <f aca="true" t="shared" si="12" ref="I39:I48">E39/F39-1</f>
        <v>-8.6</v>
      </c>
      <c r="J39" s="38">
        <f aca="true" t="shared" si="13" ref="J39:J48">E39-F39</f>
        <v>43</v>
      </c>
      <c r="L39" s="36"/>
      <c r="M39" s="36"/>
    </row>
    <row r="40" spans="2:13" ht="12.75">
      <c r="B40" s="126" t="s">
        <v>145</v>
      </c>
      <c r="C40" s="36">
        <v>1585</v>
      </c>
      <c r="D40" s="36">
        <v>1256</v>
      </c>
      <c r="E40" s="36">
        <v>1545</v>
      </c>
      <c r="F40" s="36">
        <v>217</v>
      </c>
      <c r="G40" s="125">
        <f t="shared" si="10"/>
        <v>0.26194267515923575</v>
      </c>
      <c r="H40" s="230">
        <f t="shared" si="11"/>
        <v>329</v>
      </c>
      <c r="I40" s="100">
        <f t="shared" si="12"/>
        <v>6.119815668202765</v>
      </c>
      <c r="J40" s="38">
        <f t="shared" si="13"/>
        <v>1328</v>
      </c>
      <c r="L40" s="36"/>
      <c r="M40" s="36"/>
    </row>
    <row r="41" spans="2:13" ht="12.75">
      <c r="B41" s="126" t="s">
        <v>146</v>
      </c>
      <c r="C41" s="36">
        <v>-963</v>
      </c>
      <c r="D41" s="36">
        <v>-458</v>
      </c>
      <c r="E41" s="36">
        <v>-448</v>
      </c>
      <c r="F41" s="36">
        <v>-262</v>
      </c>
      <c r="G41" s="125">
        <f t="shared" si="10"/>
        <v>1.1026200873362444</v>
      </c>
      <c r="H41" s="230">
        <f t="shared" si="11"/>
        <v>-505</v>
      </c>
      <c r="I41" s="100">
        <f t="shared" si="12"/>
        <v>0.7099236641221374</v>
      </c>
      <c r="J41" s="38">
        <f t="shared" si="13"/>
        <v>-186</v>
      </c>
      <c r="L41" s="36"/>
      <c r="M41" s="36"/>
    </row>
    <row r="42" spans="2:13" ht="12.75">
      <c r="B42" s="126" t="s">
        <v>147</v>
      </c>
      <c r="C42" s="36">
        <v>-1279</v>
      </c>
      <c r="D42" s="36">
        <v>-4022</v>
      </c>
      <c r="E42" s="36">
        <v>-70</v>
      </c>
      <c r="F42" s="36">
        <v>-722</v>
      </c>
      <c r="G42" s="125">
        <f t="shared" si="10"/>
        <v>-0.6819990054699154</v>
      </c>
      <c r="H42" s="230">
        <f t="shared" si="11"/>
        <v>2743</v>
      </c>
      <c r="I42" s="100">
        <f t="shared" si="12"/>
        <v>-0.9030470914127424</v>
      </c>
      <c r="J42" s="38">
        <f t="shared" si="13"/>
        <v>652</v>
      </c>
      <c r="L42" s="36"/>
      <c r="M42" s="36"/>
    </row>
    <row r="43" spans="2:13" ht="12.75">
      <c r="B43" s="126" t="s">
        <v>148</v>
      </c>
      <c r="C43" s="36">
        <v>-39</v>
      </c>
      <c r="D43" s="36">
        <v>-36</v>
      </c>
      <c r="E43" s="36">
        <v>-14</v>
      </c>
      <c r="F43" s="36">
        <v>-11</v>
      </c>
      <c r="G43" s="125">
        <f t="shared" si="10"/>
        <v>0.08333333333333326</v>
      </c>
      <c r="H43" s="230">
        <f t="shared" si="11"/>
        <v>-3</v>
      </c>
      <c r="I43" s="100">
        <f t="shared" si="12"/>
        <v>0.2727272727272727</v>
      </c>
      <c r="J43" s="38">
        <f t="shared" si="13"/>
        <v>-3</v>
      </c>
      <c r="L43" s="36"/>
      <c r="M43" s="36"/>
    </row>
    <row r="44" spans="2:13" ht="12.75">
      <c r="B44" s="126" t="s">
        <v>149</v>
      </c>
      <c r="C44" s="36">
        <v>84</v>
      </c>
      <c r="D44" s="36">
        <v>83</v>
      </c>
      <c r="E44" s="36">
        <v>0</v>
      </c>
      <c r="F44" s="36">
        <v>0</v>
      </c>
      <c r="G44" s="125">
        <f>C44/D44-1</f>
        <v>0.012048192771084265</v>
      </c>
      <c r="H44" s="230">
        <f>C44-D44</f>
        <v>1</v>
      </c>
      <c r="I44" s="100" t="e">
        <f t="shared" si="12"/>
        <v>#DIV/0!</v>
      </c>
      <c r="J44" s="38">
        <f t="shared" si="13"/>
        <v>0</v>
      </c>
      <c r="L44" s="36"/>
      <c r="M44" s="36"/>
    </row>
    <row r="45" spans="2:13" ht="12.75">
      <c r="B45" s="126" t="s">
        <v>150</v>
      </c>
      <c r="C45" s="36">
        <v>-74</v>
      </c>
      <c r="D45" s="36">
        <v>-91</v>
      </c>
      <c r="E45" s="36">
        <v>-25</v>
      </c>
      <c r="F45" s="36">
        <v>-26</v>
      </c>
      <c r="G45" s="125">
        <f t="shared" si="10"/>
        <v>-0.18681318681318682</v>
      </c>
      <c r="H45" s="230">
        <f t="shared" si="11"/>
        <v>17</v>
      </c>
      <c r="I45" s="100">
        <f t="shared" si="12"/>
        <v>-0.038461538461538436</v>
      </c>
      <c r="J45" s="38">
        <f t="shared" si="13"/>
        <v>1</v>
      </c>
      <c r="L45" s="36"/>
      <c r="M45" s="36"/>
    </row>
    <row r="46" spans="2:13" ht="12.75">
      <c r="B46" s="126" t="s">
        <v>255</v>
      </c>
      <c r="C46" s="36">
        <v>-885</v>
      </c>
      <c r="D46" s="36">
        <v>0</v>
      </c>
      <c r="E46" s="36">
        <v>-885</v>
      </c>
      <c r="F46" s="36">
        <v>0</v>
      </c>
      <c r="G46" s="125"/>
      <c r="H46" s="230"/>
      <c r="I46" s="100"/>
      <c r="J46" s="38"/>
      <c r="L46" s="36"/>
      <c r="M46" s="36"/>
    </row>
    <row r="47" spans="2:13" ht="12.75">
      <c r="B47" s="126" t="s">
        <v>151</v>
      </c>
      <c r="C47" s="36">
        <v>-157</v>
      </c>
      <c r="D47" s="36">
        <v>-211</v>
      </c>
      <c r="E47" s="36">
        <v>-38</v>
      </c>
      <c r="F47" s="36">
        <v>-32</v>
      </c>
      <c r="G47" s="125">
        <f t="shared" si="10"/>
        <v>-0.2559241706161137</v>
      </c>
      <c r="H47" s="230">
        <f t="shared" si="11"/>
        <v>54</v>
      </c>
      <c r="I47" s="100">
        <f t="shared" si="12"/>
        <v>0.1875</v>
      </c>
      <c r="J47" s="38">
        <f t="shared" si="13"/>
        <v>-6</v>
      </c>
      <c r="L47" s="36"/>
      <c r="M47" s="36"/>
    </row>
    <row r="48" spans="2:13" ht="12.75">
      <c r="B48" s="126" t="s">
        <v>141</v>
      </c>
      <c r="C48" s="36">
        <v>-5</v>
      </c>
      <c r="D48" s="36">
        <v>-24</v>
      </c>
      <c r="E48" s="36">
        <v>-3</v>
      </c>
      <c r="F48" s="36">
        <v>-23</v>
      </c>
      <c r="G48" s="125">
        <f t="shared" si="10"/>
        <v>-0.7916666666666666</v>
      </c>
      <c r="H48" s="230">
        <f t="shared" si="11"/>
        <v>19</v>
      </c>
      <c r="I48" s="100">
        <f t="shared" si="12"/>
        <v>-0.8695652173913043</v>
      </c>
      <c r="J48" s="38">
        <f t="shared" si="13"/>
        <v>20</v>
      </c>
      <c r="L48" s="36"/>
      <c r="M48" s="36"/>
    </row>
    <row r="49" spans="2:13" ht="12.75">
      <c r="B49" s="41"/>
      <c r="C49" s="36"/>
      <c r="D49" s="36"/>
      <c r="E49" s="36"/>
      <c r="F49" s="36"/>
      <c r="G49" s="125"/>
      <c r="H49" s="230"/>
      <c r="I49" s="100"/>
      <c r="J49" s="38"/>
      <c r="L49" s="36"/>
      <c r="M49" s="36"/>
    </row>
    <row r="50" spans="2:13" ht="12.75">
      <c r="B50" s="127" t="s">
        <v>152</v>
      </c>
      <c r="C50" s="32">
        <v>-1534</v>
      </c>
      <c r="D50" s="32">
        <v>-3147</v>
      </c>
      <c r="E50" s="32">
        <v>100</v>
      </c>
      <c r="F50" s="32">
        <v>-864</v>
      </c>
      <c r="G50" s="128">
        <f>C50/D50-1</f>
        <v>-0.5125516364791864</v>
      </c>
      <c r="H50" s="231">
        <f>C50-D50</f>
        <v>1613</v>
      </c>
      <c r="I50" s="111">
        <f>E50/F50-1</f>
        <v>-1.1157407407407407</v>
      </c>
      <c r="J50" s="34">
        <f>E50-F50</f>
        <v>964</v>
      </c>
      <c r="L50" s="43"/>
      <c r="M50" s="43"/>
    </row>
    <row r="51" spans="2:13" ht="12.75">
      <c r="B51" s="124"/>
      <c r="C51" s="43"/>
      <c r="D51" s="43"/>
      <c r="E51" s="43"/>
      <c r="F51" s="43"/>
      <c r="G51" s="130"/>
      <c r="H51" s="232"/>
      <c r="I51" s="106"/>
      <c r="J51" s="45"/>
      <c r="L51" s="43"/>
      <c r="M51" s="43"/>
    </row>
    <row r="52" spans="2:13" ht="12.75">
      <c r="B52" s="124" t="s">
        <v>153</v>
      </c>
      <c r="C52" s="43">
        <v>996</v>
      </c>
      <c r="D52" s="43">
        <v>-50</v>
      </c>
      <c r="E52" s="43">
        <v>166</v>
      </c>
      <c r="F52" s="43">
        <v>-762</v>
      </c>
      <c r="G52" s="130">
        <f>C52/D52-1</f>
        <v>-20.92</v>
      </c>
      <c r="H52" s="232">
        <f>C52-D52</f>
        <v>1046</v>
      </c>
      <c r="I52" s="106">
        <f>E52/F52-1</f>
        <v>-1.2178477690288714</v>
      </c>
      <c r="J52" s="45">
        <f>E52-F52</f>
        <v>928</v>
      </c>
      <c r="L52" s="43"/>
      <c r="M52" s="43"/>
    </row>
    <row r="53" spans="2:13" ht="12.75">
      <c r="B53" s="41" t="s">
        <v>256</v>
      </c>
      <c r="C53" s="43">
        <v>1</v>
      </c>
      <c r="D53" s="43">
        <v>0</v>
      </c>
      <c r="E53" s="43">
        <v>1</v>
      </c>
      <c r="F53" s="43">
        <v>0</v>
      </c>
      <c r="G53" s="130"/>
      <c r="H53" s="232"/>
      <c r="I53" s="106"/>
      <c r="J53" s="45"/>
      <c r="L53" s="43"/>
      <c r="M53" s="43"/>
    </row>
    <row r="54" spans="2:13" ht="12.75">
      <c r="B54" s="124" t="s">
        <v>154</v>
      </c>
      <c r="C54" s="43">
        <v>2826</v>
      </c>
      <c r="D54" s="43">
        <v>1947</v>
      </c>
      <c r="E54" s="43">
        <v>3656</v>
      </c>
      <c r="F54" s="43">
        <v>2659</v>
      </c>
      <c r="G54" s="125">
        <f>C54/D54-1</f>
        <v>0.45146379044684126</v>
      </c>
      <c r="H54" s="232">
        <f>C54-D54</f>
        <v>879</v>
      </c>
      <c r="I54" s="100">
        <f>E54/F54-1</f>
        <v>0.3749529898458066</v>
      </c>
      <c r="J54" s="45">
        <f>E54-F54</f>
        <v>997</v>
      </c>
      <c r="L54" s="43"/>
      <c r="M54" s="43"/>
    </row>
    <row r="55" spans="2:13" ht="12.75">
      <c r="B55" s="124"/>
      <c r="C55" s="43"/>
      <c r="D55" s="43"/>
      <c r="E55" s="43"/>
      <c r="F55" s="43"/>
      <c r="G55" s="130"/>
      <c r="H55" s="232"/>
      <c r="I55" s="106"/>
      <c r="J55" s="45"/>
      <c r="L55" s="43"/>
      <c r="M55" s="43"/>
    </row>
    <row r="56" spans="2:13" ht="13.5" thickBot="1">
      <c r="B56" s="131" t="s">
        <v>155</v>
      </c>
      <c r="C56" s="47">
        <v>3822</v>
      </c>
      <c r="D56" s="47">
        <v>1897</v>
      </c>
      <c r="E56" s="47">
        <v>3822</v>
      </c>
      <c r="F56" s="47">
        <v>1897</v>
      </c>
      <c r="G56" s="55">
        <f>C56/D56-1</f>
        <v>1.0147601476014758</v>
      </c>
      <c r="H56" s="233">
        <f>C56-D56</f>
        <v>1925</v>
      </c>
      <c r="I56" s="108">
        <f>E56/F56-1</f>
        <v>1.0147601476014758</v>
      </c>
      <c r="J56" s="49">
        <f>E56-F56</f>
        <v>1925</v>
      </c>
      <c r="L56" s="43"/>
      <c r="M56" s="43"/>
    </row>
    <row r="57" ht="13.5" thickTop="1"/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4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4.140625" style="12" bestFit="1" customWidth="1"/>
    <col min="3" max="6" width="17.7109375" style="12" customWidth="1"/>
    <col min="7" max="10" width="16.421875" style="12" customWidth="1"/>
    <col min="11" max="11" width="9.140625" style="12" customWidth="1"/>
    <col min="12" max="15" width="9.140625" style="187" customWidth="1"/>
    <col min="16" max="16" width="8.140625" style="187" bestFit="1" customWidth="1"/>
    <col min="17" max="17" width="8.140625" style="187" customWidth="1"/>
    <col min="18" max="20" width="9.140625" style="187" customWidth="1"/>
    <col min="21" max="16384" width="9.140625" style="12" customWidth="1"/>
  </cols>
  <sheetData>
    <row r="2" spans="2:6" ht="12.75">
      <c r="B2" s="169" t="s">
        <v>183</v>
      </c>
      <c r="C2" s="249" t="s">
        <v>66</v>
      </c>
      <c r="D2" s="249"/>
      <c r="E2" s="249"/>
      <c r="F2" s="249"/>
    </row>
    <row r="3" spans="2:6" ht="12.75">
      <c r="B3" s="78"/>
      <c r="C3" s="79"/>
      <c r="D3" s="79"/>
      <c r="E3" s="79"/>
      <c r="F3" s="79"/>
    </row>
    <row r="4" spans="2:18" ht="38.25">
      <c r="B4" s="220" t="s">
        <v>184</v>
      </c>
      <c r="C4" s="26" t="s">
        <v>249</v>
      </c>
      <c r="D4" s="26" t="s">
        <v>250</v>
      </c>
      <c r="E4" s="26" t="s">
        <v>40</v>
      </c>
      <c r="F4" s="26" t="s">
        <v>251</v>
      </c>
      <c r="G4" s="215" t="s">
        <v>252</v>
      </c>
      <c r="H4" s="216" t="s">
        <v>253</v>
      </c>
      <c r="I4" s="215" t="s">
        <v>254</v>
      </c>
      <c r="J4" s="216" t="s">
        <v>254</v>
      </c>
      <c r="K4" s="21"/>
      <c r="L4" s="255"/>
      <c r="M4" s="255"/>
      <c r="N4" s="255"/>
      <c r="O4" s="255"/>
      <c r="P4" s="255"/>
      <c r="Q4" s="255"/>
      <c r="R4" s="255"/>
    </row>
    <row r="5" spans="2:18" ht="12.75">
      <c r="B5" s="81" t="s">
        <v>185</v>
      </c>
      <c r="C5" s="36">
        <v>16394</v>
      </c>
      <c r="D5" s="36">
        <v>17156</v>
      </c>
      <c r="E5" s="36">
        <v>4623</v>
      </c>
      <c r="F5" s="36">
        <v>4345</v>
      </c>
      <c r="G5" s="82">
        <f>C5/D5-1</f>
        <v>-0.044415947773373765</v>
      </c>
      <c r="H5" s="36">
        <f>C5-D5</f>
        <v>-762</v>
      </c>
      <c r="I5" s="82">
        <f>E5/F5-1</f>
        <v>0.06398158803222098</v>
      </c>
      <c r="J5" s="36">
        <f>E5-F5</f>
        <v>278</v>
      </c>
      <c r="L5" s="36"/>
      <c r="M5" s="36"/>
      <c r="N5" s="36"/>
      <c r="O5" s="36"/>
      <c r="P5" s="36"/>
      <c r="Q5" s="36"/>
      <c r="R5" s="36"/>
    </row>
    <row r="6" spans="2:18" ht="12.75">
      <c r="B6" s="81" t="s">
        <v>186</v>
      </c>
      <c r="C6" s="36">
        <v>984</v>
      </c>
      <c r="D6" s="36">
        <v>1039</v>
      </c>
      <c r="E6" s="36">
        <v>259</v>
      </c>
      <c r="F6" s="36">
        <v>265</v>
      </c>
      <c r="G6" s="82">
        <f>C6/D6-1</f>
        <v>-0.052935514918190596</v>
      </c>
      <c r="H6" s="36">
        <f>C6-D6</f>
        <v>-55</v>
      </c>
      <c r="I6" s="82">
        <f>E6/F6-1</f>
        <v>-0.02264150943396226</v>
      </c>
      <c r="J6" s="36">
        <f>E6-F6</f>
        <v>-6</v>
      </c>
      <c r="L6" s="36"/>
      <c r="M6" s="36"/>
      <c r="N6" s="36"/>
      <c r="O6" s="36"/>
      <c r="P6" s="36"/>
      <c r="Q6" s="36"/>
      <c r="R6" s="36"/>
    </row>
    <row r="7" spans="2:18" ht="12.75">
      <c r="B7" s="81" t="s">
        <v>187</v>
      </c>
      <c r="C7" s="36">
        <v>2112</v>
      </c>
      <c r="D7" s="36">
        <v>1680</v>
      </c>
      <c r="E7" s="36">
        <v>567</v>
      </c>
      <c r="F7" s="36">
        <v>626</v>
      </c>
      <c r="G7" s="82">
        <f>C7/D7-1</f>
        <v>0.2571428571428571</v>
      </c>
      <c r="H7" s="36">
        <f>C7-D7</f>
        <v>432</v>
      </c>
      <c r="I7" s="82">
        <f>E7/F7-1</f>
        <v>-0.09424920127795522</v>
      </c>
      <c r="J7" s="36">
        <f>E7-F7</f>
        <v>-59</v>
      </c>
      <c r="L7" s="36"/>
      <c r="M7" s="36"/>
      <c r="N7" s="36"/>
      <c r="O7" s="36"/>
      <c r="P7" s="36"/>
      <c r="Q7" s="36"/>
      <c r="R7" s="36"/>
    </row>
    <row r="8" spans="2:18" ht="12.75">
      <c r="B8" s="81" t="s">
        <v>188</v>
      </c>
      <c r="C8" s="36">
        <v>95</v>
      </c>
      <c r="D8" s="36">
        <v>73</v>
      </c>
      <c r="E8" s="36">
        <v>35</v>
      </c>
      <c r="F8" s="36">
        <v>25</v>
      </c>
      <c r="G8" s="82">
        <f aca="true" t="shared" si="0" ref="G8:G15">C8/D8-1</f>
        <v>0.3013698630136987</v>
      </c>
      <c r="H8" s="36">
        <f aca="true" t="shared" si="1" ref="H8:H15">C8-D8</f>
        <v>22</v>
      </c>
      <c r="I8" s="82">
        <f aca="true" t="shared" si="2" ref="I8:I15">E8/F8-1</f>
        <v>0.3999999999999999</v>
      </c>
      <c r="J8" s="36">
        <f aca="true" t="shared" si="3" ref="J8:J15">E8-F8</f>
        <v>10</v>
      </c>
      <c r="L8" s="36"/>
      <c r="M8" s="36"/>
      <c r="N8" s="36"/>
      <c r="O8" s="36"/>
      <c r="P8" s="36"/>
      <c r="Q8" s="36"/>
      <c r="R8" s="36"/>
    </row>
    <row r="9" spans="2:18" ht="12.75">
      <c r="B9" s="81" t="s">
        <v>189</v>
      </c>
      <c r="C9" s="36">
        <v>102</v>
      </c>
      <c r="D9" s="36">
        <v>135</v>
      </c>
      <c r="E9" s="36">
        <v>20</v>
      </c>
      <c r="F9" s="36">
        <v>43</v>
      </c>
      <c r="G9" s="82">
        <f t="shared" si="0"/>
        <v>-0.24444444444444446</v>
      </c>
      <c r="H9" s="36">
        <f t="shared" si="1"/>
        <v>-33</v>
      </c>
      <c r="I9" s="82">
        <f t="shared" si="2"/>
        <v>-0.5348837209302326</v>
      </c>
      <c r="J9" s="36">
        <f t="shared" si="3"/>
        <v>-23</v>
      </c>
      <c r="L9" s="36"/>
      <c r="M9" s="36"/>
      <c r="N9" s="36"/>
      <c r="O9" s="36"/>
      <c r="P9" s="36"/>
      <c r="Q9" s="36"/>
      <c r="R9" s="36"/>
    </row>
    <row r="10" spans="2:18" ht="12.75">
      <c r="B10" s="81" t="s">
        <v>190</v>
      </c>
      <c r="C10" s="36">
        <v>1251</v>
      </c>
      <c r="D10" s="36">
        <v>889</v>
      </c>
      <c r="E10" s="36">
        <v>385</v>
      </c>
      <c r="F10" s="36">
        <v>337</v>
      </c>
      <c r="G10" s="82">
        <f t="shared" si="0"/>
        <v>0.40719910011248595</v>
      </c>
      <c r="H10" s="36">
        <f t="shared" si="1"/>
        <v>362</v>
      </c>
      <c r="I10" s="82">
        <f t="shared" si="2"/>
        <v>0.14243323442136502</v>
      </c>
      <c r="J10" s="36">
        <f t="shared" si="3"/>
        <v>48</v>
      </c>
      <c r="L10" s="36"/>
      <c r="M10" s="36"/>
      <c r="N10" s="36"/>
      <c r="O10" s="36"/>
      <c r="P10" s="36"/>
      <c r="Q10" s="36"/>
      <c r="R10" s="36"/>
    </row>
    <row r="11" spans="2:18" ht="12.75">
      <c r="B11" s="81" t="s">
        <v>191</v>
      </c>
      <c r="C11" s="36">
        <v>699</v>
      </c>
      <c r="D11" s="36">
        <v>732</v>
      </c>
      <c r="E11" s="36">
        <v>117</v>
      </c>
      <c r="F11" s="36">
        <v>131</v>
      </c>
      <c r="G11" s="82">
        <f t="shared" si="0"/>
        <v>-0.04508196721311475</v>
      </c>
      <c r="H11" s="36">
        <f t="shared" si="1"/>
        <v>-33</v>
      </c>
      <c r="I11" s="82">
        <f t="shared" si="2"/>
        <v>-0.10687022900763354</v>
      </c>
      <c r="J11" s="36">
        <f t="shared" si="3"/>
        <v>-14</v>
      </c>
      <c r="L11" s="36"/>
      <c r="M11" s="36"/>
      <c r="N11" s="36"/>
      <c r="O11" s="36"/>
      <c r="P11" s="36"/>
      <c r="Q11" s="36"/>
      <c r="R11" s="36"/>
    </row>
    <row r="12" spans="2:18" ht="12.75">
      <c r="B12" s="81" t="s">
        <v>192</v>
      </c>
      <c r="C12" s="36">
        <v>219</v>
      </c>
      <c r="D12" s="36">
        <v>179</v>
      </c>
      <c r="E12" s="36">
        <v>90</v>
      </c>
      <c r="F12" s="36">
        <v>72</v>
      </c>
      <c r="G12" s="82">
        <f t="shared" si="0"/>
        <v>0.22346368715083798</v>
      </c>
      <c r="H12" s="36">
        <f t="shared" si="1"/>
        <v>40</v>
      </c>
      <c r="I12" s="82">
        <f t="shared" si="2"/>
        <v>0.25</v>
      </c>
      <c r="J12" s="36">
        <f t="shared" si="3"/>
        <v>18</v>
      </c>
      <c r="L12" s="36"/>
      <c r="M12" s="36"/>
      <c r="N12" s="36"/>
      <c r="O12" s="36"/>
      <c r="P12" s="36"/>
      <c r="Q12" s="36"/>
      <c r="R12" s="36"/>
    </row>
    <row r="13" spans="2:18" ht="12.75">
      <c r="B13" s="81" t="s">
        <v>193</v>
      </c>
      <c r="C13" s="36">
        <v>356</v>
      </c>
      <c r="D13" s="36">
        <v>432</v>
      </c>
      <c r="E13" s="36">
        <v>101</v>
      </c>
      <c r="F13" s="36">
        <v>144</v>
      </c>
      <c r="G13" s="82">
        <f t="shared" si="0"/>
        <v>-0.17592592592592593</v>
      </c>
      <c r="H13" s="36">
        <f t="shared" si="1"/>
        <v>-76</v>
      </c>
      <c r="I13" s="82">
        <f t="shared" si="2"/>
        <v>-0.29861111111111116</v>
      </c>
      <c r="J13" s="36">
        <f t="shared" si="3"/>
        <v>-43</v>
      </c>
      <c r="L13" s="36"/>
      <c r="M13" s="36"/>
      <c r="N13" s="36"/>
      <c r="O13" s="36"/>
      <c r="P13" s="36"/>
      <c r="Q13" s="36"/>
      <c r="R13" s="36"/>
    </row>
    <row r="14" spans="2:18" ht="12.75">
      <c r="B14" s="81" t="s">
        <v>194</v>
      </c>
      <c r="C14" s="36">
        <v>113</v>
      </c>
      <c r="D14" s="36">
        <v>174</v>
      </c>
      <c r="E14" s="36">
        <v>45</v>
      </c>
      <c r="F14" s="36">
        <v>67</v>
      </c>
      <c r="G14" s="82">
        <f t="shared" si="0"/>
        <v>-0.3505747126436781</v>
      </c>
      <c r="H14" s="36">
        <f t="shared" si="1"/>
        <v>-61</v>
      </c>
      <c r="I14" s="82">
        <f t="shared" si="2"/>
        <v>-0.32835820895522383</v>
      </c>
      <c r="J14" s="36">
        <f t="shared" si="3"/>
        <v>-22</v>
      </c>
      <c r="K14" s="174"/>
      <c r="L14" s="36"/>
      <c r="M14" s="36"/>
      <c r="N14" s="36"/>
      <c r="O14" s="36"/>
      <c r="P14" s="36"/>
      <c r="Q14" s="36"/>
      <c r="R14" s="36"/>
    </row>
    <row r="15" spans="2:18" ht="12.75">
      <c r="B15" s="81" t="s">
        <v>195</v>
      </c>
      <c r="C15" s="36">
        <v>75</v>
      </c>
      <c r="D15" s="36">
        <v>65</v>
      </c>
      <c r="E15" s="36">
        <v>30</v>
      </c>
      <c r="F15" s="36">
        <v>27</v>
      </c>
      <c r="G15" s="82">
        <f t="shared" si="0"/>
        <v>0.15384615384615374</v>
      </c>
      <c r="H15" s="36">
        <f t="shared" si="1"/>
        <v>10</v>
      </c>
      <c r="I15" s="82">
        <f t="shared" si="2"/>
        <v>0.11111111111111116</v>
      </c>
      <c r="J15" s="36">
        <f t="shared" si="3"/>
        <v>3</v>
      </c>
      <c r="K15" s="174"/>
      <c r="L15" s="36"/>
      <c r="M15" s="36"/>
      <c r="N15" s="36"/>
      <c r="O15" s="36"/>
      <c r="P15" s="36"/>
      <c r="Q15" s="36"/>
      <c r="R15" s="36"/>
    </row>
    <row r="16" spans="2:18" ht="12.75">
      <c r="B16" s="81" t="s">
        <v>196</v>
      </c>
      <c r="C16" s="36">
        <v>419</v>
      </c>
      <c r="D16" s="36">
        <v>389</v>
      </c>
      <c r="E16" s="36">
        <v>164</v>
      </c>
      <c r="F16" s="36">
        <v>121</v>
      </c>
      <c r="G16" s="82">
        <f>C16/D16-1</f>
        <v>0.07712082262210807</v>
      </c>
      <c r="H16" s="36">
        <f>C16-D16</f>
        <v>30</v>
      </c>
      <c r="I16" s="82">
        <f>E16/F16-1</f>
        <v>0.3553719008264462</v>
      </c>
      <c r="J16" s="36">
        <f>E16-F16</f>
        <v>43</v>
      </c>
      <c r="L16" s="36"/>
      <c r="M16" s="36"/>
      <c r="N16" s="36"/>
      <c r="O16" s="36"/>
      <c r="P16" s="36"/>
      <c r="Q16" s="36"/>
      <c r="R16" s="36"/>
    </row>
    <row r="17" spans="2:18" ht="13.5" thickBot="1">
      <c r="B17" s="83" t="s">
        <v>164</v>
      </c>
      <c r="C17" s="47">
        <v>22819</v>
      </c>
      <c r="D17" s="47">
        <v>22943</v>
      </c>
      <c r="E17" s="47">
        <v>6436</v>
      </c>
      <c r="F17" s="47">
        <v>6203</v>
      </c>
      <c r="G17" s="84">
        <f>C17/D17-1</f>
        <v>-0.005404698600880442</v>
      </c>
      <c r="H17" s="47">
        <f>C17-D17</f>
        <v>-124</v>
      </c>
      <c r="I17" s="84">
        <f>E17/F17-1</f>
        <v>0.03756246977269062</v>
      </c>
      <c r="J17" s="47">
        <f>E17-F17</f>
        <v>233</v>
      </c>
      <c r="L17" s="43"/>
      <c r="M17" s="43"/>
      <c r="N17" s="43"/>
      <c r="O17" s="43"/>
      <c r="P17" s="43"/>
      <c r="Q17" s="43"/>
      <c r="R17" s="43"/>
    </row>
    <row r="18" spans="2:18" ht="13.5" thickTop="1">
      <c r="B18" s="85"/>
      <c r="C18" s="85"/>
      <c r="D18" s="85"/>
      <c r="E18" s="85"/>
      <c r="F18" s="85"/>
      <c r="H18" s="187"/>
      <c r="I18" s="187"/>
      <c r="J18" s="187"/>
      <c r="L18" s="257"/>
      <c r="M18" s="257"/>
      <c r="N18" s="257"/>
      <c r="O18" s="257"/>
      <c r="P18" s="257"/>
      <c r="Q18" s="257"/>
      <c r="R18" s="257"/>
    </row>
    <row r="19" spans="2:18" ht="12.75">
      <c r="B19" s="86" t="s">
        <v>197</v>
      </c>
      <c r="C19" s="249" t="s">
        <v>66</v>
      </c>
      <c r="D19" s="249"/>
      <c r="E19" s="249"/>
      <c r="F19" s="249"/>
      <c r="H19" s="187"/>
      <c r="I19" s="187"/>
      <c r="J19" s="187"/>
      <c r="L19" s="258"/>
      <c r="M19" s="258"/>
      <c r="N19" s="259"/>
      <c r="O19" s="259"/>
      <c r="P19" s="260"/>
      <c r="Q19" s="260"/>
      <c r="R19" s="260"/>
    </row>
    <row r="20" spans="2:18" ht="12.75">
      <c r="B20" s="35"/>
      <c r="C20" s="35"/>
      <c r="D20" s="35"/>
      <c r="E20" s="35"/>
      <c r="F20" s="35"/>
      <c r="H20" s="187"/>
      <c r="I20" s="187"/>
      <c r="J20" s="187"/>
      <c r="L20" s="42"/>
      <c r="M20" s="42"/>
      <c r="N20" s="42"/>
      <c r="O20" s="42"/>
      <c r="P20" s="42"/>
      <c r="Q20" s="42"/>
      <c r="R20" s="42"/>
    </row>
    <row r="21" spans="2:18" ht="38.25">
      <c r="B21" s="80" t="s">
        <v>46</v>
      </c>
      <c r="C21" s="26" t="s">
        <v>249</v>
      </c>
      <c r="D21" s="26" t="s">
        <v>250</v>
      </c>
      <c r="E21" s="26" t="s">
        <v>40</v>
      </c>
      <c r="F21" s="26" t="s">
        <v>251</v>
      </c>
      <c r="G21" s="215" t="s">
        <v>252</v>
      </c>
      <c r="H21" s="216" t="s">
        <v>253</v>
      </c>
      <c r="I21" s="215" t="s">
        <v>254</v>
      </c>
      <c r="J21" s="216" t="s">
        <v>254</v>
      </c>
      <c r="K21" s="21"/>
      <c r="L21" s="255"/>
      <c r="M21" s="255"/>
      <c r="N21" s="255"/>
      <c r="O21" s="255"/>
      <c r="P21" s="255"/>
      <c r="Q21" s="255"/>
      <c r="R21" s="255"/>
    </row>
    <row r="22" spans="2:18" ht="12.75">
      <c r="B22" s="87"/>
      <c r="C22" s="36"/>
      <c r="D22" s="36"/>
      <c r="E22" s="36"/>
      <c r="F22" s="36"/>
      <c r="G22" s="20"/>
      <c r="H22" s="234"/>
      <c r="I22" s="235"/>
      <c r="J22" s="187"/>
      <c r="L22" s="36"/>
      <c r="M22" s="36"/>
      <c r="N22" s="36"/>
      <c r="O22" s="36"/>
      <c r="P22" s="36"/>
      <c r="Q22" s="36"/>
      <c r="R22" s="36"/>
    </row>
    <row r="23" spans="2:18" ht="12.75">
      <c r="B23" s="88" t="s">
        <v>198</v>
      </c>
      <c r="C23" s="36">
        <v>-11495</v>
      </c>
      <c r="D23" s="36">
        <v>-12812</v>
      </c>
      <c r="E23" s="36">
        <v>-3224</v>
      </c>
      <c r="F23" s="36">
        <v>-3011</v>
      </c>
      <c r="G23" s="82">
        <f>C23/D23-1</f>
        <v>-0.10279425538557607</v>
      </c>
      <c r="H23" s="36">
        <f>C23-D23</f>
        <v>1317</v>
      </c>
      <c r="I23" s="82">
        <f>E23/F23-1</f>
        <v>0.07074061773497187</v>
      </c>
      <c r="J23" s="36">
        <f>E23-F23</f>
        <v>-213</v>
      </c>
      <c r="K23" s="16"/>
      <c r="L23" s="36"/>
      <c r="M23" s="36"/>
      <c r="N23" s="36"/>
      <c r="O23" s="36"/>
      <c r="P23" s="36"/>
      <c r="Q23" s="36"/>
      <c r="R23" s="36"/>
    </row>
    <row r="24" spans="2:18" ht="12.75">
      <c r="B24" s="88" t="s">
        <v>199</v>
      </c>
      <c r="C24" s="36">
        <v>-515</v>
      </c>
      <c r="D24" s="36">
        <v>-633</v>
      </c>
      <c r="E24" s="36">
        <v>-76</v>
      </c>
      <c r="F24" s="36">
        <v>-99</v>
      </c>
      <c r="G24" s="82">
        <f>C24/D24-1</f>
        <v>-0.18641390205371244</v>
      </c>
      <c r="H24" s="36">
        <f>C24-D24</f>
        <v>118</v>
      </c>
      <c r="I24" s="82">
        <f>E24/F24-1</f>
        <v>-0.23232323232323238</v>
      </c>
      <c r="J24" s="36">
        <f>E24-F24</f>
        <v>23</v>
      </c>
      <c r="K24" s="16"/>
      <c r="L24" s="36"/>
      <c r="M24" s="36"/>
      <c r="N24" s="36"/>
      <c r="O24" s="36"/>
      <c r="P24" s="36"/>
      <c r="Q24" s="36"/>
      <c r="R24" s="36"/>
    </row>
    <row r="25" spans="2:18" ht="12.75">
      <c r="B25" s="88" t="s">
        <v>200</v>
      </c>
      <c r="C25" s="36">
        <v>-830</v>
      </c>
      <c r="D25" s="36">
        <v>-439</v>
      </c>
      <c r="E25" s="36">
        <v>-300</v>
      </c>
      <c r="F25" s="36">
        <v>-259</v>
      </c>
      <c r="G25" s="82">
        <f>C25/D25-1</f>
        <v>0.8906605922551254</v>
      </c>
      <c r="H25" s="36">
        <f>C25-D25</f>
        <v>-391</v>
      </c>
      <c r="I25" s="82">
        <f>E25/F25-1</f>
        <v>0.1583011583011582</v>
      </c>
      <c r="J25" s="36">
        <f>E25-F25</f>
        <v>-41</v>
      </c>
      <c r="K25" s="16"/>
      <c r="L25" s="36"/>
      <c r="M25" s="36"/>
      <c r="N25" s="36"/>
      <c r="O25" s="36"/>
      <c r="P25" s="36"/>
      <c r="Q25" s="36"/>
      <c r="R25" s="36"/>
    </row>
    <row r="26" spans="2:18" ht="12.75">
      <c r="B26" s="88" t="s">
        <v>201</v>
      </c>
      <c r="C26" s="36">
        <v>-446</v>
      </c>
      <c r="D26" s="36">
        <v>-494</v>
      </c>
      <c r="E26" s="36">
        <v>-177</v>
      </c>
      <c r="F26" s="36">
        <v>-171</v>
      </c>
      <c r="G26" s="82">
        <f>C26/D26-1</f>
        <v>-0.09716599190283404</v>
      </c>
      <c r="H26" s="36">
        <f>C26-D26</f>
        <v>48</v>
      </c>
      <c r="I26" s="82">
        <f>E26/F26-1</f>
        <v>0.03508771929824572</v>
      </c>
      <c r="J26" s="36">
        <f>E26-F26</f>
        <v>-6</v>
      </c>
      <c r="K26" s="16"/>
      <c r="L26" s="36"/>
      <c r="M26" s="36"/>
      <c r="N26" s="36"/>
      <c r="O26" s="36"/>
      <c r="P26" s="36"/>
      <c r="Q26" s="36"/>
      <c r="R26" s="36"/>
    </row>
    <row r="27" spans="2:18" ht="13.5" thickBot="1">
      <c r="B27" s="83" t="s">
        <v>164</v>
      </c>
      <c r="C27" s="47">
        <v>-13286</v>
      </c>
      <c r="D27" s="47">
        <v>-14378</v>
      </c>
      <c r="E27" s="47">
        <v>-3777</v>
      </c>
      <c r="F27" s="47">
        <v>-3540</v>
      </c>
      <c r="G27" s="84">
        <f>C27/D27-1</f>
        <v>-0.07594936708860756</v>
      </c>
      <c r="H27" s="47">
        <f>C27-D27</f>
        <v>1092</v>
      </c>
      <c r="I27" s="84">
        <f>E27/F27-1</f>
        <v>0.06694915254237288</v>
      </c>
      <c r="J27" s="47">
        <f>E27-F27</f>
        <v>-237</v>
      </c>
      <c r="K27" s="16"/>
      <c r="L27" s="43"/>
      <c r="M27" s="43"/>
      <c r="N27" s="43"/>
      <c r="O27" s="43"/>
      <c r="P27" s="43"/>
      <c r="Q27" s="43"/>
      <c r="R27" s="43"/>
    </row>
    <row r="28" spans="2:18" ht="13.5" thickTop="1">
      <c r="B28" s="87"/>
      <c r="C28" s="43"/>
      <c r="D28" s="43"/>
      <c r="E28" s="43"/>
      <c r="F28" s="43"/>
      <c r="H28" s="187"/>
      <c r="I28" s="187"/>
      <c r="J28" s="187"/>
      <c r="L28" s="43"/>
      <c r="M28" s="43"/>
      <c r="N28" s="43"/>
      <c r="O28" s="43"/>
      <c r="P28" s="43"/>
      <c r="Q28" s="43"/>
      <c r="R28" s="43"/>
    </row>
    <row r="29" spans="2:18" ht="38.25">
      <c r="B29" s="80" t="s">
        <v>49</v>
      </c>
      <c r="C29" s="26" t="s">
        <v>249</v>
      </c>
      <c r="D29" s="26" t="s">
        <v>250</v>
      </c>
      <c r="E29" s="26" t="s">
        <v>40</v>
      </c>
      <c r="F29" s="26" t="s">
        <v>251</v>
      </c>
      <c r="G29" s="215" t="s">
        <v>252</v>
      </c>
      <c r="H29" s="216" t="s">
        <v>253</v>
      </c>
      <c r="I29" s="215" t="s">
        <v>254</v>
      </c>
      <c r="J29" s="216" t="s">
        <v>254</v>
      </c>
      <c r="K29" s="21"/>
      <c r="L29" s="255"/>
      <c r="M29" s="255"/>
      <c r="N29" s="255"/>
      <c r="O29" s="255"/>
      <c r="P29" s="255"/>
      <c r="Q29" s="255"/>
      <c r="R29" s="255"/>
    </row>
    <row r="30" spans="2:18" ht="12.75">
      <c r="B30" s="87"/>
      <c r="C30" s="89"/>
      <c r="D30" s="89"/>
      <c r="E30" s="89"/>
      <c r="F30" s="89"/>
      <c r="G30" s="20"/>
      <c r="H30" s="234"/>
      <c r="I30" s="235"/>
      <c r="J30" s="187"/>
      <c r="L30" s="89"/>
      <c r="M30" s="89"/>
      <c r="N30" s="89"/>
      <c r="O30" s="89"/>
      <c r="P30" s="89"/>
      <c r="Q30" s="89"/>
      <c r="R30" s="89"/>
    </row>
    <row r="31" spans="2:18" ht="12.75">
      <c r="B31" s="88" t="s">
        <v>202</v>
      </c>
      <c r="C31" s="36">
        <v>-804</v>
      </c>
      <c r="D31" s="36">
        <v>-823</v>
      </c>
      <c r="E31" s="36">
        <v>-256</v>
      </c>
      <c r="F31" s="36">
        <v>-264</v>
      </c>
      <c r="G31" s="82">
        <f>C31/D31-1</f>
        <v>-0.023086269744835963</v>
      </c>
      <c r="H31" s="36">
        <f>C31-D31</f>
        <v>19</v>
      </c>
      <c r="I31" s="82">
        <f>E31/F31-1</f>
        <v>-0.030303030303030276</v>
      </c>
      <c r="J31" s="36">
        <f>E31-F31</f>
        <v>8</v>
      </c>
      <c r="K31" s="16"/>
      <c r="L31" s="36"/>
      <c r="M31" s="36"/>
      <c r="N31" s="36"/>
      <c r="O31" s="36"/>
      <c r="P31" s="36"/>
      <c r="Q31" s="36"/>
      <c r="R31" s="36"/>
    </row>
    <row r="32" spans="2:18" ht="12.75">
      <c r="B32" s="88" t="s">
        <v>203</v>
      </c>
      <c r="C32" s="36">
        <v>-157</v>
      </c>
      <c r="D32" s="36">
        <v>-88</v>
      </c>
      <c r="E32" s="36">
        <v>0</v>
      </c>
      <c r="F32" s="36">
        <v>-7</v>
      </c>
      <c r="G32" s="82">
        <f>C32/D32-1</f>
        <v>0.7840909090909092</v>
      </c>
      <c r="H32" s="36">
        <f>C32-D32</f>
        <v>-69</v>
      </c>
      <c r="I32" s="82">
        <f>E32/F32-1</f>
        <v>-1</v>
      </c>
      <c r="J32" s="36">
        <f>E32-F32</f>
        <v>7</v>
      </c>
      <c r="K32" s="16"/>
      <c r="L32" s="36"/>
      <c r="M32" s="36"/>
      <c r="N32" s="36"/>
      <c r="O32" s="36"/>
      <c r="P32" s="36"/>
      <c r="Q32" s="36"/>
      <c r="R32" s="36"/>
    </row>
    <row r="33" spans="2:18" ht="12.75">
      <c r="B33" s="88" t="s">
        <v>204</v>
      </c>
      <c r="C33" s="36">
        <v>-1064</v>
      </c>
      <c r="D33" s="36">
        <v>-981</v>
      </c>
      <c r="E33" s="36">
        <v>-369</v>
      </c>
      <c r="F33" s="36">
        <v>-341</v>
      </c>
      <c r="G33" s="82">
        <f>C33/D33-1</f>
        <v>0.08460754332313969</v>
      </c>
      <c r="H33" s="36">
        <f>C33-D33</f>
        <v>-83</v>
      </c>
      <c r="I33" s="82">
        <f>E33/F33-1</f>
        <v>0.08211143695014655</v>
      </c>
      <c r="J33" s="36">
        <f>E33-F33</f>
        <v>-28</v>
      </c>
      <c r="K33" s="16"/>
      <c r="L33" s="36"/>
      <c r="M33" s="36"/>
      <c r="N33" s="36"/>
      <c r="O33" s="36"/>
      <c r="P33" s="36"/>
      <c r="Q33" s="36"/>
      <c r="R33" s="36"/>
    </row>
    <row r="34" spans="2:18" ht="13.5" thickBot="1">
      <c r="B34" s="83" t="s">
        <v>164</v>
      </c>
      <c r="C34" s="47">
        <v>-2025</v>
      </c>
      <c r="D34" s="47">
        <v>-1892</v>
      </c>
      <c r="E34" s="47">
        <v>-625</v>
      </c>
      <c r="F34" s="47">
        <v>-612</v>
      </c>
      <c r="G34" s="84">
        <f>C34/D34-1</f>
        <v>0.07029598308668072</v>
      </c>
      <c r="H34" s="47">
        <f>C34-D34</f>
        <v>-133</v>
      </c>
      <c r="I34" s="84">
        <f>E34/F34-1</f>
        <v>0.0212418300653594</v>
      </c>
      <c r="J34" s="47">
        <f>E34-F34</f>
        <v>-13</v>
      </c>
      <c r="K34" s="16"/>
      <c r="L34" s="43"/>
      <c r="M34" s="43"/>
      <c r="N34" s="43"/>
      <c r="O34" s="43"/>
      <c r="P34" s="43"/>
      <c r="Q34" s="43"/>
      <c r="R34" s="43"/>
    </row>
    <row r="35" spans="2:18" ht="13.5" thickTop="1">
      <c r="B35" s="15"/>
      <c r="C35" s="15"/>
      <c r="D35" s="15"/>
      <c r="E35" s="15"/>
      <c r="F35" s="15"/>
      <c r="P35" s="261"/>
      <c r="Q35" s="261"/>
      <c r="R35" s="261"/>
    </row>
    <row r="36" spans="16:18" ht="12.75">
      <c r="P36" s="261"/>
      <c r="Q36" s="261"/>
      <c r="R36" s="261"/>
    </row>
    <row r="37" spans="16:18" ht="12.75">
      <c r="P37" s="261"/>
      <c r="Q37" s="261"/>
      <c r="R37" s="261"/>
    </row>
    <row r="38" spans="16:18" ht="12.75">
      <c r="P38" s="261"/>
      <c r="Q38" s="261"/>
      <c r="R38" s="261"/>
    </row>
    <row r="39" spans="16:18" ht="12.75">
      <c r="P39" s="261"/>
      <c r="Q39" s="261"/>
      <c r="R39" s="261"/>
    </row>
    <row r="40" spans="16:18" ht="12.75">
      <c r="P40" s="261"/>
      <c r="Q40" s="261"/>
      <c r="R40" s="261"/>
    </row>
    <row r="41" spans="16:18" ht="12.75">
      <c r="P41" s="261"/>
      <c r="Q41" s="261"/>
      <c r="R41" s="261"/>
    </row>
    <row r="42" spans="16:18" ht="12.75">
      <c r="P42" s="261"/>
      <c r="Q42" s="261"/>
      <c r="R42" s="261"/>
    </row>
    <row r="43" spans="16:18" ht="12.75">
      <c r="P43" s="261"/>
      <c r="Q43" s="261"/>
      <c r="R43" s="261"/>
    </row>
    <row r="44" ht="12.75">
      <c r="R44" s="261"/>
    </row>
  </sheetData>
  <sheetProtection/>
  <mergeCells count="3">
    <mergeCell ref="L19:M19"/>
    <mergeCell ref="C2:F2"/>
    <mergeCell ref="C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3.57421875" style="60" customWidth="1"/>
    <col min="2" max="2" width="59.28125" style="60" bestFit="1" customWidth="1"/>
    <col min="3" max="5" width="18.421875" style="60" customWidth="1"/>
    <col min="6" max="7" width="18.28125" style="60" customWidth="1"/>
    <col min="8" max="10" width="16.8515625" style="60" customWidth="1"/>
    <col min="11" max="11" width="15.57421875" style="60" customWidth="1"/>
    <col min="12" max="12" width="12.7109375" style="60" customWidth="1"/>
    <col min="13" max="13" width="12.28125" style="60" customWidth="1"/>
    <col min="14" max="14" width="13.140625" style="60" customWidth="1"/>
    <col min="15" max="25" width="11.00390625" style="60" customWidth="1"/>
    <col min="26" max="26" width="1.8515625" style="60" hidden="1" customWidth="1"/>
    <col min="27" max="16384" width="0" style="60" hidden="1" customWidth="1"/>
  </cols>
  <sheetData>
    <row r="1" spans="2:13" s="59" customFormat="1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2.75">
      <c r="B2" s="23" t="s">
        <v>205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s="59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25" ht="12.75">
      <c r="B4" s="61"/>
      <c r="C4" s="61" t="s">
        <v>257</v>
      </c>
      <c r="D4" s="61" t="s">
        <v>37</v>
      </c>
      <c r="E4" s="61" t="s">
        <v>35</v>
      </c>
      <c r="F4" s="61" t="s">
        <v>34</v>
      </c>
      <c r="G4" s="61" t="s">
        <v>31</v>
      </c>
      <c r="H4" s="61" t="s">
        <v>29</v>
      </c>
      <c r="I4" s="61" t="s">
        <v>28</v>
      </c>
      <c r="J4" s="61" t="s">
        <v>19</v>
      </c>
      <c r="K4" s="61" t="s">
        <v>15</v>
      </c>
      <c r="L4" s="61" t="s">
        <v>14</v>
      </c>
      <c r="M4" s="61" t="s">
        <v>13</v>
      </c>
      <c r="N4" s="61" t="s">
        <v>12</v>
      </c>
      <c r="O4" s="61" t="s">
        <v>11</v>
      </c>
      <c r="P4" s="61" t="s">
        <v>10</v>
      </c>
      <c r="Q4" s="61" t="s">
        <v>9</v>
      </c>
      <c r="R4" s="61" t="s">
        <v>8</v>
      </c>
      <c r="S4" s="61" t="s">
        <v>7</v>
      </c>
      <c r="T4" s="61" t="s">
        <v>6</v>
      </c>
      <c r="U4" s="61" t="s">
        <v>5</v>
      </c>
      <c r="V4" s="61" t="s">
        <v>4</v>
      </c>
      <c r="W4" s="61" t="s">
        <v>3</v>
      </c>
      <c r="X4" s="61" t="s">
        <v>2</v>
      </c>
      <c r="Y4" s="61" t="s">
        <v>1</v>
      </c>
    </row>
    <row r="5" ht="12.75">
      <c r="J5" s="59"/>
    </row>
    <row r="6" spans="2:25" ht="12.75">
      <c r="B6" s="62" t="s">
        <v>206</v>
      </c>
      <c r="C6" s="203">
        <v>-527</v>
      </c>
      <c r="D6" s="203">
        <v>-520</v>
      </c>
      <c r="E6" s="62">
        <v>-354</v>
      </c>
      <c r="F6" s="62">
        <v>-209</v>
      </c>
      <c r="G6" s="62">
        <v>-150</v>
      </c>
      <c r="H6" s="62">
        <v>18</v>
      </c>
      <c r="I6" s="62">
        <v>27</v>
      </c>
      <c r="J6" s="63">
        <v>-445</v>
      </c>
      <c r="K6" s="62">
        <v>-292</v>
      </c>
      <c r="L6" s="62">
        <v>-172</v>
      </c>
      <c r="M6" s="62">
        <v>-241</v>
      </c>
      <c r="N6" s="62">
        <v>525</v>
      </c>
      <c r="O6" s="62">
        <v>459</v>
      </c>
      <c r="P6" s="62">
        <v>191</v>
      </c>
      <c r="Q6" s="64">
        <f aca="true" t="shared" si="0" ref="Q6:Y6">Q7+Q9</f>
        <v>256</v>
      </c>
      <c r="R6" s="64">
        <f t="shared" si="0"/>
        <v>-29</v>
      </c>
      <c r="S6" s="64">
        <f t="shared" si="0"/>
        <v>-33</v>
      </c>
      <c r="T6" s="64">
        <f t="shared" si="0"/>
        <v>113</v>
      </c>
      <c r="U6" s="64">
        <f t="shared" si="0"/>
        <v>-29</v>
      </c>
      <c r="V6" s="64">
        <f t="shared" si="0"/>
        <v>-4</v>
      </c>
      <c r="W6" s="64">
        <f t="shared" si="0"/>
        <v>12</v>
      </c>
      <c r="X6" s="64">
        <f t="shared" si="0"/>
        <v>43</v>
      </c>
      <c r="Y6" s="62">
        <f t="shared" si="0"/>
        <v>77</v>
      </c>
    </row>
    <row r="7" spans="2:25" ht="12.75">
      <c r="B7" s="65" t="s">
        <v>207</v>
      </c>
      <c r="C7" s="204">
        <v>-415</v>
      </c>
      <c r="D7" s="204">
        <v>-184</v>
      </c>
      <c r="E7" s="65">
        <v>-53</v>
      </c>
      <c r="F7" s="65">
        <v>-161</v>
      </c>
      <c r="G7" s="65">
        <v>-92</v>
      </c>
      <c r="H7" s="65">
        <f>-26-35</f>
        <v>-61</v>
      </c>
      <c r="I7" s="65">
        <v>-64</v>
      </c>
      <c r="J7" s="66">
        <v>-125</v>
      </c>
      <c r="K7" s="65">
        <v>-15</v>
      </c>
      <c r="L7" s="65">
        <v>22</v>
      </c>
      <c r="M7" s="65">
        <v>36</v>
      </c>
      <c r="N7" s="65">
        <v>416</v>
      </c>
      <c r="O7" s="65">
        <v>120</v>
      </c>
      <c r="P7" s="65">
        <v>-12</v>
      </c>
      <c r="Q7" s="65">
        <v>-20</v>
      </c>
      <c r="R7" s="65">
        <v>-26</v>
      </c>
      <c r="S7" s="65">
        <v>32</v>
      </c>
      <c r="T7" s="65">
        <f>-31+72</f>
        <v>41</v>
      </c>
      <c r="U7" s="65">
        <v>-6</v>
      </c>
      <c r="V7" s="65">
        <v>49</v>
      </c>
      <c r="W7" s="67">
        <v>49</v>
      </c>
      <c r="X7" s="67">
        <v>58</v>
      </c>
      <c r="Y7" s="65">
        <v>216</v>
      </c>
    </row>
    <row r="8" spans="2:25" ht="12.75">
      <c r="B8" s="65" t="s">
        <v>208</v>
      </c>
      <c r="C8" s="204">
        <v>-270</v>
      </c>
      <c r="D8" s="204">
        <v>-84</v>
      </c>
      <c r="E8" s="65">
        <v>2</v>
      </c>
      <c r="F8" s="65">
        <v>-53</v>
      </c>
      <c r="G8" s="65">
        <v>-30</v>
      </c>
      <c r="H8" s="65">
        <v>-26</v>
      </c>
      <c r="I8" s="65">
        <v>-63</v>
      </c>
      <c r="J8" s="66">
        <v>37</v>
      </c>
      <c r="K8" s="65">
        <v>123</v>
      </c>
      <c r="L8" s="65">
        <v>131</v>
      </c>
      <c r="M8" s="65">
        <v>83</v>
      </c>
      <c r="N8" s="65">
        <v>470</v>
      </c>
      <c r="O8" s="65">
        <v>195</v>
      </c>
      <c r="P8" s="65">
        <v>39</v>
      </c>
      <c r="Q8" s="65">
        <v>-3</v>
      </c>
      <c r="R8" s="65">
        <v>85</v>
      </c>
      <c r="S8" s="65">
        <v>94</v>
      </c>
      <c r="T8" s="65">
        <v>41</v>
      </c>
      <c r="U8" s="65">
        <v>-6</v>
      </c>
      <c r="V8" s="65">
        <v>49</v>
      </c>
      <c r="W8" s="67">
        <v>49</v>
      </c>
      <c r="X8" s="67">
        <v>58</v>
      </c>
      <c r="Y8" s="65">
        <v>216</v>
      </c>
    </row>
    <row r="9" spans="2:25" ht="12.75">
      <c r="B9" s="65" t="s">
        <v>209</v>
      </c>
      <c r="C9" s="204">
        <v>-112</v>
      </c>
      <c r="D9" s="204">
        <v>-336</v>
      </c>
      <c r="E9" s="65">
        <v>-301</v>
      </c>
      <c r="F9" s="65">
        <v>-48</v>
      </c>
      <c r="G9" s="65">
        <v>-58</v>
      </c>
      <c r="H9" s="65">
        <v>79</v>
      </c>
      <c r="I9" s="65">
        <v>91</v>
      </c>
      <c r="J9" s="66">
        <v>-320</v>
      </c>
      <c r="K9" s="65">
        <v>-277</v>
      </c>
      <c r="L9" s="65">
        <v>-194</v>
      </c>
      <c r="M9" s="65">
        <v>-277</v>
      </c>
      <c r="N9" s="65">
        <v>109</v>
      </c>
      <c r="O9" s="65">
        <v>339</v>
      </c>
      <c r="P9" s="65">
        <v>203</v>
      </c>
      <c r="Q9" s="65">
        <f>29+247</f>
        <v>276</v>
      </c>
      <c r="R9" s="65">
        <v>-3</v>
      </c>
      <c r="S9" s="65">
        <v>-65</v>
      </c>
      <c r="T9" s="65">
        <f>-16+88</f>
        <v>72</v>
      </c>
      <c r="U9" s="65">
        <v>-23</v>
      </c>
      <c r="V9" s="65">
        <f>-14-39</f>
        <v>-53</v>
      </c>
      <c r="W9" s="67">
        <f>-24-12-1</f>
        <v>-37</v>
      </c>
      <c r="X9" s="67">
        <v>-15</v>
      </c>
      <c r="Y9" s="65">
        <v>-139</v>
      </c>
    </row>
    <row r="10" spans="1:25" s="171" customFormat="1" ht="12.75">
      <c r="A10" s="66"/>
      <c r="B10" s="69" t="s">
        <v>210</v>
      </c>
      <c r="C10" s="205">
        <v>-69</v>
      </c>
      <c r="D10" s="205">
        <v>-260</v>
      </c>
      <c r="E10" s="69">
        <v>-208</v>
      </c>
      <c r="F10" s="69">
        <v>72</v>
      </c>
      <c r="G10" s="69">
        <v>50</v>
      </c>
      <c r="H10" s="69">
        <v>119</v>
      </c>
      <c r="I10" s="69">
        <v>138</v>
      </c>
      <c r="J10" s="69">
        <v>-250</v>
      </c>
      <c r="K10" s="69">
        <v>-247</v>
      </c>
      <c r="L10" s="69">
        <v>-122</v>
      </c>
      <c r="M10" s="69">
        <v>-217</v>
      </c>
      <c r="N10" s="69">
        <v>135</v>
      </c>
      <c r="O10" s="69">
        <v>300</v>
      </c>
      <c r="P10" s="69">
        <v>170</v>
      </c>
      <c r="Q10" s="69">
        <v>249</v>
      </c>
      <c r="R10" s="69">
        <v>42</v>
      </c>
      <c r="S10" s="69">
        <v>13</v>
      </c>
      <c r="T10" s="69">
        <v>88</v>
      </c>
      <c r="U10" s="69">
        <v>29</v>
      </c>
      <c r="V10" s="69">
        <v>0</v>
      </c>
      <c r="W10" s="69">
        <v>0</v>
      </c>
      <c r="X10" s="69">
        <v>0</v>
      </c>
      <c r="Y10" s="69">
        <v>0</v>
      </c>
    </row>
    <row r="11" spans="2:25" ht="12.75">
      <c r="B11" s="65"/>
      <c r="C11" s="65"/>
      <c r="D11" s="65"/>
      <c r="E11" s="65"/>
      <c r="F11" s="65"/>
      <c r="G11" s="65"/>
      <c r="H11" s="65"/>
      <c r="I11" s="65"/>
      <c r="J11" s="66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  <c r="W11" s="66"/>
      <c r="X11" s="66"/>
      <c r="Y11" s="59"/>
    </row>
    <row r="12" spans="2:25" ht="12.75">
      <c r="B12" s="62" t="s">
        <v>211</v>
      </c>
      <c r="C12" s="203">
        <v>-100</v>
      </c>
      <c r="D12" s="203">
        <v>2</v>
      </c>
      <c r="E12" s="62">
        <v>-56</v>
      </c>
      <c r="F12" s="62">
        <v>397</v>
      </c>
      <c r="G12" s="62">
        <v>256</v>
      </c>
      <c r="H12" s="62">
        <v>66</v>
      </c>
      <c r="I12" s="62">
        <v>-7</v>
      </c>
      <c r="J12" s="63">
        <v>116</v>
      </c>
      <c r="K12" s="62">
        <v>86</v>
      </c>
      <c r="L12" s="62">
        <v>47</v>
      </c>
      <c r="M12" s="62">
        <v>98</v>
      </c>
      <c r="N12" s="62">
        <v>-241</v>
      </c>
      <c r="O12" s="62">
        <v>-221</v>
      </c>
      <c r="P12" s="62">
        <v>-13</v>
      </c>
      <c r="Q12" s="62">
        <f aca="true" t="shared" si="1" ref="Q12:Y12">Q13+Q14</f>
        <v>-7</v>
      </c>
      <c r="R12" s="62">
        <f t="shared" si="1"/>
        <v>-121</v>
      </c>
      <c r="S12" s="62">
        <f t="shared" si="1"/>
        <v>-1</v>
      </c>
      <c r="T12" s="62">
        <f t="shared" si="1"/>
        <v>-108</v>
      </c>
      <c r="U12" s="62">
        <f t="shared" si="1"/>
        <v>58</v>
      </c>
      <c r="V12" s="62">
        <f t="shared" si="1"/>
        <v>-264</v>
      </c>
      <c r="W12" s="62">
        <f t="shared" si="1"/>
        <v>-276</v>
      </c>
      <c r="X12" s="62">
        <f t="shared" si="1"/>
        <v>-276</v>
      </c>
      <c r="Y12" s="62">
        <f t="shared" si="1"/>
        <v>-388</v>
      </c>
    </row>
    <row r="13" spans="2:25" ht="12.75">
      <c r="B13" s="65" t="s">
        <v>212</v>
      </c>
      <c r="C13" s="204">
        <v>10</v>
      </c>
      <c r="D13" s="204">
        <v>-18</v>
      </c>
      <c r="E13" s="65">
        <v>-47</v>
      </c>
      <c r="F13" s="65">
        <v>22</v>
      </c>
      <c r="G13" s="65">
        <v>-21</v>
      </c>
      <c r="H13" s="65">
        <v>-53</v>
      </c>
      <c r="I13" s="65">
        <v>-90</v>
      </c>
      <c r="J13" s="66">
        <v>19</v>
      </c>
      <c r="K13" s="65">
        <v>-19</v>
      </c>
      <c r="L13" s="66">
        <v>-54</v>
      </c>
      <c r="M13" s="66">
        <v>-87</v>
      </c>
      <c r="N13" s="66">
        <v>72</v>
      </c>
      <c r="O13" s="65">
        <v>46</v>
      </c>
      <c r="P13" s="65">
        <v>22</v>
      </c>
      <c r="Q13" s="65">
        <v>0</v>
      </c>
      <c r="R13" s="65">
        <v>-23</v>
      </c>
      <c r="S13" s="65">
        <v>-24</v>
      </c>
      <c r="T13" s="65">
        <v>-48</v>
      </c>
      <c r="U13" s="65">
        <v>125</v>
      </c>
      <c r="V13" s="65">
        <v>-7</v>
      </c>
      <c r="W13" s="70">
        <v>-29</v>
      </c>
      <c r="X13" s="65">
        <v>-54</v>
      </c>
      <c r="Y13" s="65">
        <v>-84</v>
      </c>
    </row>
    <row r="14" spans="2:25" ht="12.75">
      <c r="B14" s="68" t="s">
        <v>213</v>
      </c>
      <c r="C14" s="206">
        <v>-110</v>
      </c>
      <c r="D14" s="206">
        <v>20</v>
      </c>
      <c r="E14" s="68">
        <v>-9</v>
      </c>
      <c r="F14" s="68">
        <v>375</v>
      </c>
      <c r="G14" s="68">
        <v>277</v>
      </c>
      <c r="H14" s="68">
        <v>119</v>
      </c>
      <c r="I14" s="68">
        <v>83</v>
      </c>
      <c r="J14" s="69">
        <v>97</v>
      </c>
      <c r="K14" s="68">
        <v>105</v>
      </c>
      <c r="L14" s="68">
        <v>101</v>
      </c>
      <c r="M14" s="68">
        <v>185</v>
      </c>
      <c r="N14" s="68">
        <v>-313</v>
      </c>
      <c r="O14" s="68">
        <v>-267</v>
      </c>
      <c r="P14" s="68">
        <v>-35</v>
      </c>
      <c r="Q14" s="68">
        <v>-7</v>
      </c>
      <c r="R14" s="68">
        <v>-98</v>
      </c>
      <c r="S14" s="68">
        <v>23</v>
      </c>
      <c r="T14" s="68">
        <v>-60</v>
      </c>
      <c r="U14" s="68">
        <v>-67</v>
      </c>
      <c r="V14" s="68">
        <v>-257</v>
      </c>
      <c r="W14" s="68">
        <v>-247</v>
      </c>
      <c r="X14" s="68">
        <v>-222</v>
      </c>
      <c r="Y14" s="68">
        <v>-304</v>
      </c>
    </row>
    <row r="15" spans="2:25" ht="12.75">
      <c r="B15" s="65"/>
      <c r="C15" s="65"/>
      <c r="D15" s="65"/>
      <c r="E15" s="65"/>
      <c r="F15" s="65"/>
      <c r="G15" s="65"/>
      <c r="H15" s="65"/>
      <c r="I15" s="65"/>
      <c r="J15" s="66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2:25" ht="12.75">
      <c r="B16" s="62" t="s">
        <v>214</v>
      </c>
      <c r="C16" s="203">
        <v>-59</v>
      </c>
      <c r="D16" s="203">
        <v>-30</v>
      </c>
      <c r="E16" s="62">
        <v>10</v>
      </c>
      <c r="F16" s="62">
        <v>34</v>
      </c>
      <c r="G16" s="62">
        <v>18</v>
      </c>
      <c r="H16" s="62">
        <v>105</v>
      </c>
      <c r="I16" s="62">
        <v>40</v>
      </c>
      <c r="J16" s="71">
        <v>-29</v>
      </c>
      <c r="K16" s="62">
        <v>-7</v>
      </c>
      <c r="L16" s="62">
        <v>26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2:25" ht="12.75">
      <c r="B17" s="65" t="s">
        <v>212</v>
      </c>
      <c r="C17" s="204">
        <v>-4</v>
      </c>
      <c r="D17" s="204">
        <v>26</v>
      </c>
      <c r="E17" s="65">
        <v>55</v>
      </c>
      <c r="F17" s="65">
        <v>-37</v>
      </c>
      <c r="G17" s="65">
        <v>-8</v>
      </c>
      <c r="H17" s="65">
        <v>18</v>
      </c>
      <c r="I17" s="65">
        <v>48</v>
      </c>
      <c r="J17" s="72">
        <v>-111</v>
      </c>
      <c r="K17" s="65">
        <v>-73</v>
      </c>
      <c r="L17" s="66">
        <v>-36</v>
      </c>
      <c r="M17" s="66"/>
      <c r="N17" s="66"/>
      <c r="O17" s="65"/>
      <c r="P17" s="65"/>
      <c r="Q17" s="65"/>
      <c r="R17" s="65"/>
      <c r="S17" s="65"/>
      <c r="T17" s="65"/>
      <c r="U17" s="65"/>
      <c r="V17" s="65"/>
      <c r="W17" s="70"/>
      <c r="X17" s="65"/>
      <c r="Y17" s="65"/>
    </row>
    <row r="18" spans="2:25" ht="12.75">
      <c r="B18" s="68" t="s">
        <v>213</v>
      </c>
      <c r="C18" s="206">
        <v>-55</v>
      </c>
      <c r="D18" s="206">
        <v>-56</v>
      </c>
      <c r="E18" s="68">
        <v>-45</v>
      </c>
      <c r="F18" s="68">
        <v>3</v>
      </c>
      <c r="G18" s="68">
        <v>26</v>
      </c>
      <c r="H18" s="68">
        <v>87</v>
      </c>
      <c r="I18" s="68">
        <v>-8</v>
      </c>
      <c r="J18" s="73">
        <v>82</v>
      </c>
      <c r="K18" s="68">
        <v>66</v>
      </c>
      <c r="L18" s="68">
        <v>62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</row>
    <row r="19" spans="2:25" ht="12.75">
      <c r="B19" s="65"/>
      <c r="C19" s="65"/>
      <c r="D19" s="65"/>
      <c r="E19" s="65"/>
      <c r="F19" s="65"/>
      <c r="G19" s="65"/>
      <c r="H19" s="65"/>
      <c r="I19" s="65"/>
      <c r="J19" s="66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8"/>
    </row>
    <row r="20" spans="2:25" ht="12.75">
      <c r="B20" s="62" t="s">
        <v>215</v>
      </c>
      <c r="C20" s="203">
        <v>92</v>
      </c>
      <c r="D20" s="203">
        <v>7</v>
      </c>
      <c r="E20" s="62">
        <v>55</v>
      </c>
      <c r="F20" s="62">
        <v>-290</v>
      </c>
      <c r="G20" s="62">
        <v>-205</v>
      </c>
      <c r="H20" s="62">
        <v>-12</v>
      </c>
      <c r="I20" s="62">
        <v>47</v>
      </c>
      <c r="J20" s="63">
        <v>-300</v>
      </c>
      <c r="K20" s="62">
        <v>-182</v>
      </c>
      <c r="L20" s="62">
        <v>-136</v>
      </c>
      <c r="M20" s="62">
        <v>-177</v>
      </c>
      <c r="N20" s="62">
        <v>199</v>
      </c>
      <c r="O20" s="62">
        <v>190</v>
      </c>
      <c r="P20" s="62">
        <v>17</v>
      </c>
      <c r="Q20" s="62">
        <f aca="true" t="shared" si="2" ref="Q20:Y20">Q21+Q22</f>
        <v>10</v>
      </c>
      <c r="R20" s="62">
        <f t="shared" si="2"/>
        <v>131</v>
      </c>
      <c r="S20" s="62">
        <f t="shared" si="2"/>
        <v>43</v>
      </c>
      <c r="T20" s="62">
        <f t="shared" si="2"/>
        <v>125</v>
      </c>
      <c r="U20" s="62">
        <f t="shared" si="2"/>
        <v>-62</v>
      </c>
      <c r="V20" s="62">
        <f t="shared" si="2"/>
        <v>311</v>
      </c>
      <c r="W20" s="62">
        <f t="shared" si="2"/>
        <v>310</v>
      </c>
      <c r="X20" s="62">
        <f t="shared" si="2"/>
        <v>290</v>
      </c>
      <c r="Y20" s="74">
        <f t="shared" si="2"/>
        <v>333</v>
      </c>
    </row>
    <row r="21" spans="2:25" ht="12.75">
      <c r="B21" s="65" t="s">
        <v>216</v>
      </c>
      <c r="C21" s="204">
        <v>-2</v>
      </c>
      <c r="D21" s="204">
        <v>9</v>
      </c>
      <c r="E21" s="65">
        <v>5</v>
      </c>
      <c r="F21" s="65">
        <v>20</v>
      </c>
      <c r="G21" s="65">
        <v>18</v>
      </c>
      <c r="H21" s="65">
        <v>30</v>
      </c>
      <c r="I21" s="65">
        <v>29</v>
      </c>
      <c r="J21" s="66">
        <v>-239</v>
      </c>
      <c r="K21" s="65">
        <v>-142</v>
      </c>
      <c r="L21" s="66">
        <v>-128</v>
      </c>
      <c r="M21" s="66">
        <v>-87</v>
      </c>
      <c r="N21" s="66">
        <v>-63</v>
      </c>
      <c r="O21" s="65">
        <v>-33</v>
      </c>
      <c r="P21" s="65">
        <v>-7</v>
      </c>
      <c r="Q21" s="65">
        <v>-4</v>
      </c>
      <c r="R21" s="65">
        <v>83</v>
      </c>
      <c r="S21" s="65">
        <v>29</v>
      </c>
      <c r="T21" s="65">
        <v>11</v>
      </c>
      <c r="U21" s="65">
        <v>-7</v>
      </c>
      <c r="V21" s="65">
        <v>48</v>
      </c>
      <c r="W21" s="70">
        <v>44</v>
      </c>
      <c r="X21" s="66">
        <v>41</v>
      </c>
      <c r="Y21" s="65">
        <v>-42</v>
      </c>
    </row>
    <row r="22" spans="2:25" ht="12.75">
      <c r="B22" s="68" t="s">
        <v>217</v>
      </c>
      <c r="C22" s="206">
        <v>94</v>
      </c>
      <c r="D22" s="206">
        <v>-2</v>
      </c>
      <c r="E22" s="68">
        <v>50</v>
      </c>
      <c r="F22" s="68">
        <v>-310</v>
      </c>
      <c r="G22" s="68">
        <v>-223</v>
      </c>
      <c r="H22" s="68">
        <v>-42</v>
      </c>
      <c r="I22" s="68">
        <v>18</v>
      </c>
      <c r="J22" s="69">
        <v>-61</v>
      </c>
      <c r="K22" s="68">
        <v>-40</v>
      </c>
      <c r="L22" s="68">
        <v>-8</v>
      </c>
      <c r="M22" s="68">
        <v>-90</v>
      </c>
      <c r="N22" s="68">
        <v>262</v>
      </c>
      <c r="O22" s="68">
        <v>223</v>
      </c>
      <c r="P22" s="68">
        <v>24</v>
      </c>
      <c r="Q22" s="68">
        <v>14</v>
      </c>
      <c r="R22" s="68">
        <v>48</v>
      </c>
      <c r="S22" s="68">
        <v>14</v>
      </c>
      <c r="T22" s="68">
        <v>114</v>
      </c>
      <c r="U22" s="68">
        <v>-55</v>
      </c>
      <c r="V22" s="68">
        <v>263</v>
      </c>
      <c r="W22" s="68">
        <v>266</v>
      </c>
      <c r="X22" s="69">
        <v>249</v>
      </c>
      <c r="Y22" s="68">
        <v>375</v>
      </c>
    </row>
    <row r="23" ht="12.75">
      <c r="J23" s="59"/>
    </row>
    <row r="24" spans="2:25" ht="13.5" thickBot="1">
      <c r="B24" s="75" t="s">
        <v>218</v>
      </c>
      <c r="C24" s="207">
        <v>-594</v>
      </c>
      <c r="D24" s="207">
        <v>-541</v>
      </c>
      <c r="E24" s="75">
        <v>-345</v>
      </c>
      <c r="F24" s="75">
        <v>-136</v>
      </c>
      <c r="G24" s="75">
        <v>-81</v>
      </c>
      <c r="H24" s="75">
        <v>177</v>
      </c>
      <c r="I24" s="75">
        <v>107</v>
      </c>
      <c r="J24" s="76">
        <v>-658</v>
      </c>
      <c r="K24" s="75">
        <v>-395</v>
      </c>
      <c r="L24" s="75">
        <v>-235</v>
      </c>
      <c r="M24" s="75">
        <v>-320</v>
      </c>
      <c r="N24" s="75">
        <v>483</v>
      </c>
      <c r="O24" s="75">
        <v>428</v>
      </c>
      <c r="P24" s="75">
        <v>195</v>
      </c>
      <c r="Q24" s="75">
        <f aca="true" t="shared" si="3" ref="Q24:Y24">Q6+Q12+Q20</f>
        <v>259</v>
      </c>
      <c r="R24" s="75">
        <f t="shared" si="3"/>
        <v>-19</v>
      </c>
      <c r="S24" s="75">
        <f t="shared" si="3"/>
        <v>9</v>
      </c>
      <c r="T24" s="75">
        <f t="shared" si="3"/>
        <v>130</v>
      </c>
      <c r="U24" s="75">
        <f t="shared" si="3"/>
        <v>-33</v>
      </c>
      <c r="V24" s="75">
        <f t="shared" si="3"/>
        <v>43</v>
      </c>
      <c r="W24" s="75">
        <f t="shared" si="3"/>
        <v>46</v>
      </c>
      <c r="X24" s="75">
        <f t="shared" si="3"/>
        <v>57</v>
      </c>
      <c r="Y24" s="75">
        <f t="shared" si="3"/>
        <v>22</v>
      </c>
    </row>
    <row r="25" ht="13.5" thickTop="1">
      <c r="Q25" s="77"/>
    </row>
    <row r="26" ht="0" customHeight="1" hidden="1"/>
    <row r="27" ht="0" customHeight="1" hidden="1"/>
    <row r="28" ht="0" customHeight="1" hidden="1"/>
    <row r="29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colBreaks count="1" manualBreakCount="1">
    <brk id="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61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2" customWidth="1"/>
    <col min="2" max="4" width="9.140625" style="12" customWidth="1"/>
    <col min="5" max="5" width="9.140625" style="56" customWidth="1"/>
    <col min="6" max="9" width="9.140625" style="12" customWidth="1"/>
    <col min="10" max="10" width="9.140625" style="56" customWidth="1"/>
    <col min="11" max="14" width="9.140625" style="12" customWidth="1"/>
    <col min="15" max="15" width="9.140625" style="56" customWidth="1"/>
    <col min="16" max="16384" width="9.140625" style="12" customWidth="1"/>
  </cols>
  <sheetData>
    <row r="2" spans="1:19" ht="12.75">
      <c r="A2" s="169" t="s">
        <v>219</v>
      </c>
      <c r="B2" s="169"/>
      <c r="C2" s="169"/>
      <c r="D2" s="169"/>
      <c r="E2" s="169"/>
      <c r="F2" s="169"/>
      <c r="G2" s="169"/>
      <c r="H2" s="169"/>
      <c r="I2" s="169"/>
      <c r="J2" s="169" t="s">
        <v>246</v>
      </c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2.75">
      <c r="A3" s="221"/>
      <c r="B3" s="22" t="s">
        <v>40</v>
      </c>
      <c r="C3" s="22" t="s">
        <v>36</v>
      </c>
      <c r="D3" s="22" t="s">
        <v>35</v>
      </c>
      <c r="E3" s="22" t="s">
        <v>33</v>
      </c>
      <c r="F3" s="22" t="s">
        <v>32</v>
      </c>
      <c r="G3" s="22" t="s">
        <v>30</v>
      </c>
      <c r="H3" s="22" t="s">
        <v>27</v>
      </c>
      <c r="I3" s="22" t="s">
        <v>28</v>
      </c>
      <c r="J3" s="22" t="s">
        <v>20</v>
      </c>
      <c r="K3" s="22" t="s">
        <v>16</v>
      </c>
      <c r="L3" s="22" t="s">
        <v>21</v>
      </c>
      <c r="M3" s="22" t="s">
        <v>22</v>
      </c>
      <c r="N3" s="22" t="s">
        <v>13</v>
      </c>
      <c r="O3" s="22" t="s">
        <v>23</v>
      </c>
      <c r="P3" s="22" t="s">
        <v>17</v>
      </c>
      <c r="Q3" s="22" t="s">
        <v>24</v>
      </c>
      <c r="R3" s="22" t="s">
        <v>25</v>
      </c>
      <c r="S3" s="22" t="s">
        <v>9</v>
      </c>
    </row>
    <row r="4" spans="1:30" ht="12.75">
      <c r="A4" s="222" t="s">
        <v>220</v>
      </c>
      <c r="B4" s="1">
        <v>475.2</v>
      </c>
      <c r="C4" s="1">
        <v>481.9</v>
      </c>
      <c r="D4" s="1">
        <v>478.5</v>
      </c>
      <c r="E4" s="175">
        <v>1890.49</v>
      </c>
      <c r="F4" s="1">
        <v>483.1</v>
      </c>
      <c r="G4" s="1">
        <v>481.19</v>
      </c>
      <c r="H4" s="1">
        <v>483.5</v>
      </c>
      <c r="I4" s="1">
        <v>442.7</v>
      </c>
      <c r="J4" s="175">
        <v>1607.5000000000002</v>
      </c>
      <c r="K4" s="1">
        <v>403.2</v>
      </c>
      <c r="L4" s="1">
        <v>396.5</v>
      </c>
      <c r="M4" s="1">
        <v>400.6</v>
      </c>
      <c r="N4" s="1">
        <v>407.2</v>
      </c>
      <c r="O4" s="175">
        <v>1616.4</v>
      </c>
      <c r="P4" s="1">
        <v>409.1</v>
      </c>
      <c r="Q4" s="1">
        <v>400.3</v>
      </c>
      <c r="R4" s="1">
        <v>400.9</v>
      </c>
      <c r="S4" s="1">
        <v>406.1</v>
      </c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2.75">
      <c r="A5" s="236" t="s">
        <v>241</v>
      </c>
      <c r="B5" s="172">
        <v>361.4</v>
      </c>
      <c r="C5" s="172">
        <v>361.6</v>
      </c>
      <c r="D5" s="172">
        <v>366.8</v>
      </c>
      <c r="E5" s="238">
        <v>1550.49</v>
      </c>
      <c r="F5" s="172">
        <v>383.8</v>
      </c>
      <c r="G5" s="173">
        <v>386.80343724782176</v>
      </c>
      <c r="H5" s="173">
        <v>387.2059831174458</v>
      </c>
      <c r="I5" s="172">
        <v>392.69223192391553</v>
      </c>
      <c r="J5" s="238">
        <v>1607.5000000000002</v>
      </c>
      <c r="K5" s="172">
        <v>403.2</v>
      </c>
      <c r="L5" s="172">
        <v>396.5</v>
      </c>
      <c r="M5" s="172">
        <v>400.6</v>
      </c>
      <c r="N5" s="172">
        <v>407.2</v>
      </c>
      <c r="O5" s="238">
        <v>1616.4</v>
      </c>
      <c r="P5" s="172">
        <v>409.1</v>
      </c>
      <c r="Q5" s="172">
        <v>400.3</v>
      </c>
      <c r="R5" s="172">
        <v>400.9</v>
      </c>
      <c r="S5" s="172">
        <v>406.1</v>
      </c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2.75">
      <c r="A6" s="236" t="s">
        <v>240</v>
      </c>
      <c r="B6" s="172">
        <v>113.8</v>
      </c>
      <c r="C6" s="172">
        <v>120.30000000000001</v>
      </c>
      <c r="D6" s="172">
        <v>111.69999999999999</v>
      </c>
      <c r="E6" s="239">
        <v>340</v>
      </c>
      <c r="F6" s="172">
        <v>99.30000000000001</v>
      </c>
      <c r="G6" s="172">
        <v>94.38656275217824</v>
      </c>
      <c r="H6" s="172">
        <v>96.29401688255422</v>
      </c>
      <c r="I6" s="172">
        <v>50.00776807608446</v>
      </c>
      <c r="J6" s="239">
        <v>0</v>
      </c>
      <c r="K6" s="172">
        <v>0</v>
      </c>
      <c r="L6" s="172">
        <v>0</v>
      </c>
      <c r="M6" s="172">
        <v>0</v>
      </c>
      <c r="N6" s="172">
        <v>0</v>
      </c>
      <c r="O6" s="239">
        <v>0</v>
      </c>
      <c r="P6" s="172">
        <v>0</v>
      </c>
      <c r="Q6" s="172">
        <v>0</v>
      </c>
      <c r="R6" s="172">
        <v>0</v>
      </c>
      <c r="S6" s="172">
        <v>0</v>
      </c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.75">
      <c r="A7" s="222" t="s">
        <v>221</v>
      </c>
      <c r="B7" s="170">
        <v>581.6</v>
      </c>
      <c r="C7" s="170">
        <v>650.4</v>
      </c>
      <c r="D7" s="170">
        <v>703.7</v>
      </c>
      <c r="E7" s="175">
        <v>2691.8</v>
      </c>
      <c r="F7" s="170">
        <v>736.8</v>
      </c>
      <c r="G7" s="1">
        <v>618.6</v>
      </c>
      <c r="H7" s="1">
        <v>603.9</v>
      </c>
      <c r="I7" s="1">
        <v>732.5</v>
      </c>
      <c r="J7" s="175">
        <v>2709.7</v>
      </c>
      <c r="K7" s="1">
        <v>706.2</v>
      </c>
      <c r="L7" s="1">
        <v>647.9</v>
      </c>
      <c r="M7" s="1">
        <v>625.1</v>
      </c>
      <c r="N7" s="1">
        <v>730.5</v>
      </c>
      <c r="O7" s="175">
        <v>2713.1</v>
      </c>
      <c r="P7" s="1">
        <v>725.4</v>
      </c>
      <c r="Q7" s="1">
        <v>668.7</v>
      </c>
      <c r="R7" s="1">
        <v>594.6</v>
      </c>
      <c r="S7" s="1">
        <v>724.4</v>
      </c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2.75">
      <c r="A8" s="236" t="s">
        <v>241</v>
      </c>
      <c r="B8" s="172">
        <v>566.9</v>
      </c>
      <c r="C8" s="172">
        <v>635.9</v>
      </c>
      <c r="D8" s="172">
        <v>689.5</v>
      </c>
      <c r="E8" s="239">
        <v>2666.9</v>
      </c>
      <c r="F8" s="172">
        <v>721.8</v>
      </c>
      <c r="G8" s="172">
        <v>608.7</v>
      </c>
      <c r="H8" s="172">
        <v>603.9</v>
      </c>
      <c r="I8" s="172">
        <v>732.5</v>
      </c>
      <c r="J8" s="239">
        <v>2709.7</v>
      </c>
      <c r="K8" s="172">
        <v>706.2</v>
      </c>
      <c r="L8" s="172">
        <v>647.9</v>
      </c>
      <c r="M8" s="172">
        <v>625.1</v>
      </c>
      <c r="N8" s="172">
        <v>730.5</v>
      </c>
      <c r="O8" s="239">
        <v>2713.1</v>
      </c>
      <c r="P8" s="172">
        <v>725.4</v>
      </c>
      <c r="Q8" s="172">
        <v>668.7</v>
      </c>
      <c r="R8" s="172">
        <v>594.6</v>
      </c>
      <c r="S8" s="172">
        <v>724.4</v>
      </c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.75">
      <c r="A9" s="236" t="s">
        <v>243</v>
      </c>
      <c r="B9" s="172">
        <v>14.7</v>
      </c>
      <c r="C9" s="172">
        <v>14.5</v>
      </c>
      <c r="D9" s="172">
        <v>14.2</v>
      </c>
      <c r="E9" s="239">
        <v>24.9</v>
      </c>
      <c r="F9" s="172">
        <v>15</v>
      </c>
      <c r="G9" s="172">
        <v>9.9</v>
      </c>
      <c r="H9" s="172">
        <v>0</v>
      </c>
      <c r="I9" s="172">
        <v>0</v>
      </c>
      <c r="J9" s="239">
        <v>0</v>
      </c>
      <c r="K9" s="172">
        <v>0</v>
      </c>
      <c r="L9" s="172">
        <v>0</v>
      </c>
      <c r="M9" s="172">
        <v>0</v>
      </c>
      <c r="N9" s="172">
        <v>0</v>
      </c>
      <c r="O9" s="239">
        <v>0</v>
      </c>
      <c r="P9" s="172">
        <v>0</v>
      </c>
      <c r="Q9" s="172">
        <v>0</v>
      </c>
      <c r="R9" s="172">
        <v>0</v>
      </c>
      <c r="S9" s="172">
        <v>0</v>
      </c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19" ht="12.75">
      <c r="A10" s="224" t="s">
        <v>222</v>
      </c>
      <c r="B10" s="3">
        <v>1056.8</v>
      </c>
      <c r="C10" s="3">
        <v>1132.3</v>
      </c>
      <c r="D10" s="3">
        <v>1182.2</v>
      </c>
      <c r="E10" s="175">
        <v>4582.29</v>
      </c>
      <c r="F10" s="3">
        <v>1219.9</v>
      </c>
      <c r="G10" s="3">
        <v>1099.79</v>
      </c>
      <c r="H10" s="3">
        <v>1087.4</v>
      </c>
      <c r="I10" s="3">
        <v>1175.2</v>
      </c>
      <c r="J10" s="175">
        <v>4317.2</v>
      </c>
      <c r="K10" s="3">
        <v>1109.4</v>
      </c>
      <c r="L10" s="3">
        <v>1044.4</v>
      </c>
      <c r="M10" s="3">
        <v>1025.7</v>
      </c>
      <c r="N10" s="3">
        <v>1137.7</v>
      </c>
      <c r="O10" s="175">
        <v>4329.5</v>
      </c>
      <c r="P10" s="3">
        <v>1134.5</v>
      </c>
      <c r="Q10" s="3">
        <v>1069</v>
      </c>
      <c r="R10" s="3">
        <v>995.5</v>
      </c>
      <c r="S10" s="3">
        <v>1130.5</v>
      </c>
    </row>
    <row r="11" spans="1:19" ht="12.75">
      <c r="A11" s="224" t="s">
        <v>244</v>
      </c>
      <c r="B11" s="170">
        <v>72.25295652173914</v>
      </c>
      <c r="C11" s="170">
        <v>78.3</v>
      </c>
      <c r="D11" s="170">
        <v>82.62264444444445</v>
      </c>
      <c r="E11" s="240">
        <v>78.96603863013699</v>
      </c>
      <c r="F11" s="170">
        <v>83.40403260869566</v>
      </c>
      <c r="G11" s="170">
        <v>75.19216413043478</v>
      </c>
      <c r="H11" s="170">
        <v>75.16204395604397</v>
      </c>
      <c r="I11" s="170">
        <v>82.13342222222224</v>
      </c>
      <c r="J11" s="240">
        <v>74.19450273224044</v>
      </c>
      <c r="K11" s="170">
        <v>75.84919565217392</v>
      </c>
      <c r="L11" s="170">
        <v>71.40517391304348</v>
      </c>
      <c r="M11" s="170">
        <v>70.89728571428572</v>
      </c>
      <c r="N11" s="170">
        <v>78.63882417582418</v>
      </c>
      <c r="O11" s="240">
        <v>74.6097397260274</v>
      </c>
      <c r="P11" s="170">
        <v>77.56527173913044</v>
      </c>
      <c r="Q11" s="170">
        <v>73.08706521739131</v>
      </c>
      <c r="R11" s="170">
        <v>68.80983516483516</v>
      </c>
      <c r="S11" s="170">
        <v>79.00938888888889</v>
      </c>
    </row>
    <row r="12" spans="1:19" ht="12.75">
      <c r="A12" s="189"/>
      <c r="C12" s="18"/>
      <c r="D12" s="18"/>
      <c r="E12" s="57"/>
      <c r="F12" s="18"/>
      <c r="G12" s="18"/>
      <c r="H12" s="18"/>
      <c r="I12" s="18"/>
      <c r="J12" s="57"/>
      <c r="K12" s="18"/>
      <c r="L12" s="18"/>
      <c r="M12" s="18"/>
      <c r="N12" s="18"/>
      <c r="O12" s="57"/>
      <c r="P12" s="18"/>
      <c r="Q12" s="18"/>
      <c r="R12" s="18"/>
      <c r="S12" s="18"/>
    </row>
    <row r="13" spans="1:19" ht="12.75">
      <c r="A13" s="189"/>
      <c r="B13" s="18"/>
      <c r="C13" s="18"/>
      <c r="D13" s="18"/>
      <c r="E13" s="57"/>
      <c r="F13" s="18"/>
      <c r="G13" s="18"/>
      <c r="H13" s="18"/>
      <c r="I13" s="18"/>
      <c r="J13" s="57"/>
      <c r="K13" s="18"/>
      <c r="L13" s="18"/>
      <c r="M13" s="18"/>
      <c r="N13" s="18"/>
      <c r="O13" s="57"/>
      <c r="P13" s="18"/>
      <c r="Q13" s="18"/>
      <c r="R13" s="18"/>
      <c r="S13" s="18"/>
    </row>
    <row r="14" spans="1:19" ht="12.75">
      <c r="A14" s="169" t="s">
        <v>223</v>
      </c>
      <c r="B14" s="169"/>
      <c r="C14" s="169"/>
      <c r="D14" s="169"/>
      <c r="E14" s="169"/>
      <c r="F14" s="169"/>
      <c r="G14" s="169"/>
      <c r="H14" s="169"/>
      <c r="I14" s="169"/>
      <c r="J14" s="169" t="s">
        <v>246</v>
      </c>
      <c r="K14" s="169"/>
      <c r="L14" s="169"/>
      <c r="M14" s="169"/>
      <c r="N14" s="169"/>
      <c r="O14" s="169"/>
      <c r="P14" s="169"/>
      <c r="Q14" s="169"/>
      <c r="R14" s="169"/>
      <c r="S14" s="169"/>
    </row>
    <row r="15" spans="1:19" ht="12.75">
      <c r="A15" s="221"/>
      <c r="B15" s="22" t="s">
        <v>40</v>
      </c>
      <c r="C15" s="22" t="s">
        <v>36</v>
      </c>
      <c r="D15" s="22" t="s">
        <v>35</v>
      </c>
      <c r="E15" s="22" t="s">
        <v>33</v>
      </c>
      <c r="F15" s="22" t="s">
        <v>32</v>
      </c>
      <c r="G15" s="22" t="s">
        <v>30</v>
      </c>
      <c r="H15" s="22" t="s">
        <v>27</v>
      </c>
      <c r="I15" s="22" t="s">
        <v>28</v>
      </c>
      <c r="J15" s="22" t="s">
        <v>20</v>
      </c>
      <c r="K15" s="22" t="s">
        <v>16</v>
      </c>
      <c r="L15" s="22" t="s">
        <v>21</v>
      </c>
      <c r="M15" s="22" t="s">
        <v>22</v>
      </c>
      <c r="N15" s="22" t="s">
        <v>13</v>
      </c>
      <c r="O15" s="22" t="s">
        <v>23</v>
      </c>
      <c r="P15" s="22" t="s">
        <v>17</v>
      </c>
      <c r="Q15" s="22" t="s">
        <v>24</v>
      </c>
      <c r="R15" s="22" t="s">
        <v>25</v>
      </c>
      <c r="S15" s="22" t="s">
        <v>9</v>
      </c>
    </row>
    <row r="16" spans="1:28" ht="12.75">
      <c r="A16" s="222" t="s">
        <v>220</v>
      </c>
      <c r="B16" s="1">
        <v>3250.6</v>
      </c>
      <c r="C16" s="1">
        <v>3077.5999999999995</v>
      </c>
      <c r="D16" s="1">
        <v>4520.6</v>
      </c>
      <c r="E16" s="175">
        <v>15005.619383602188</v>
      </c>
      <c r="F16" s="1">
        <v>4132</v>
      </c>
      <c r="G16" s="1">
        <v>2731.41938360219</v>
      </c>
      <c r="H16" s="1">
        <v>2964.5</v>
      </c>
      <c r="I16" s="170">
        <v>5177.7</v>
      </c>
      <c r="J16" s="175">
        <v>13756.397486999998</v>
      </c>
      <c r="K16" s="1">
        <v>4070.1</v>
      </c>
      <c r="L16" s="1">
        <v>2315.2</v>
      </c>
      <c r="M16" s="170">
        <v>2698.1973209999996</v>
      </c>
      <c r="N16" s="170">
        <v>4672.900166</v>
      </c>
      <c r="O16" s="175">
        <v>13166.8</v>
      </c>
      <c r="P16" s="1">
        <v>3871.4</v>
      </c>
      <c r="Q16" s="1">
        <v>2320.7</v>
      </c>
      <c r="R16" s="1">
        <v>2588.5</v>
      </c>
      <c r="S16" s="1">
        <v>4386.2</v>
      </c>
      <c r="U16" s="17"/>
      <c r="V16" s="17"/>
      <c r="W16" s="17"/>
      <c r="X16" s="17"/>
      <c r="Y16" s="17"/>
      <c r="Z16" s="17"/>
      <c r="AA16" s="17"/>
      <c r="AB16" s="17"/>
    </row>
    <row r="17" spans="1:30" ht="12.75">
      <c r="A17" s="236" t="s">
        <v>242</v>
      </c>
      <c r="B17" s="172">
        <v>362.7</v>
      </c>
      <c r="C17" s="172">
        <v>444.1</v>
      </c>
      <c r="D17" s="172">
        <v>464.7</v>
      </c>
      <c r="E17" s="176">
        <v>1382.8220000000001</v>
      </c>
      <c r="F17" s="172">
        <v>356</v>
      </c>
      <c r="G17" s="173">
        <v>306.1939999999999</v>
      </c>
      <c r="H17" s="173">
        <v>271.4120000000001</v>
      </c>
      <c r="I17" s="172">
        <v>449.216</v>
      </c>
      <c r="J17" s="176">
        <v>323.68673</v>
      </c>
      <c r="K17" s="172">
        <v>210.98579000000007</v>
      </c>
      <c r="L17" s="172">
        <v>39.74300000000001</v>
      </c>
      <c r="M17" s="172">
        <v>24.05794</v>
      </c>
      <c r="N17" s="172">
        <v>48.9</v>
      </c>
      <c r="O17" s="176">
        <v>0</v>
      </c>
      <c r="P17" s="172">
        <v>0</v>
      </c>
      <c r="Q17" s="172">
        <v>0</v>
      </c>
      <c r="R17" s="172">
        <v>0</v>
      </c>
      <c r="S17" s="172">
        <v>0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28" ht="12.75">
      <c r="A18" s="222" t="s">
        <v>221</v>
      </c>
      <c r="B18" s="1">
        <v>293</v>
      </c>
      <c r="C18" s="1">
        <v>252.7</v>
      </c>
      <c r="D18" s="1">
        <v>361.3</v>
      </c>
      <c r="E18" s="175">
        <v>1202.4476870957212</v>
      </c>
      <c r="F18" s="1">
        <v>350.57564343850925</v>
      </c>
      <c r="G18" s="1">
        <v>220.072043657212</v>
      </c>
      <c r="H18" s="1">
        <v>245.3</v>
      </c>
      <c r="I18" s="170">
        <v>386.5</v>
      </c>
      <c r="J18" s="175">
        <v>1156.1197759765416</v>
      </c>
      <c r="K18" s="1">
        <v>335.5</v>
      </c>
      <c r="L18" s="1">
        <v>215.9</v>
      </c>
      <c r="M18" s="170">
        <v>232.66412984792794</v>
      </c>
      <c r="N18" s="170">
        <v>372.0556461286137</v>
      </c>
      <c r="O18" s="175">
        <v>1110.6</v>
      </c>
      <c r="P18" s="1">
        <v>326.1</v>
      </c>
      <c r="Q18" s="1">
        <v>210.5</v>
      </c>
      <c r="R18" s="1">
        <v>206.9</v>
      </c>
      <c r="S18" s="1">
        <v>367.1</v>
      </c>
      <c r="U18" s="17"/>
      <c r="V18" s="17"/>
      <c r="W18" s="17"/>
      <c r="X18" s="17"/>
      <c r="Y18" s="17"/>
      <c r="Z18" s="17"/>
      <c r="AA18" s="17"/>
      <c r="AB18" s="17"/>
    </row>
    <row r="19" spans="1:19" ht="12.75">
      <c r="A19" s="224" t="s">
        <v>222</v>
      </c>
      <c r="B19" s="3">
        <v>3543.6</v>
      </c>
      <c r="C19" s="3">
        <v>3330.3</v>
      </c>
      <c r="D19" s="3">
        <v>4881.9</v>
      </c>
      <c r="E19" s="175">
        <v>16208.067070697909</v>
      </c>
      <c r="F19" s="3">
        <v>4482.575643438509</v>
      </c>
      <c r="G19" s="3">
        <v>2951.491427259402</v>
      </c>
      <c r="H19" s="3">
        <v>3209.8</v>
      </c>
      <c r="I19" s="3">
        <v>5564.2</v>
      </c>
      <c r="J19" s="175">
        <v>14912.51726297654</v>
      </c>
      <c r="K19" s="3">
        <v>4405.6</v>
      </c>
      <c r="L19" s="3">
        <v>2531.1</v>
      </c>
      <c r="M19" s="3">
        <v>2930.8614508479277</v>
      </c>
      <c r="N19" s="3">
        <v>5044.955812128614</v>
      </c>
      <c r="O19" s="175">
        <v>14277.4</v>
      </c>
      <c r="P19" s="3">
        <v>4197.5</v>
      </c>
      <c r="Q19" s="3">
        <v>2531.2</v>
      </c>
      <c r="R19" s="3">
        <v>2795.4</v>
      </c>
      <c r="S19" s="3">
        <v>4753.3</v>
      </c>
    </row>
    <row r="20" spans="1:19" ht="12.75">
      <c r="A20" s="224"/>
      <c r="B20" s="3"/>
      <c r="C20" s="3"/>
      <c r="D20" s="3"/>
      <c r="E20" s="2"/>
      <c r="F20" s="3"/>
      <c r="G20" s="3"/>
      <c r="H20" s="3"/>
      <c r="I20" s="3"/>
      <c r="J20" s="2"/>
      <c r="K20" s="3"/>
      <c r="L20" s="3"/>
      <c r="M20" s="3"/>
      <c r="N20" s="3"/>
      <c r="O20" s="2"/>
      <c r="P20" s="3"/>
      <c r="Q20" s="3"/>
      <c r="R20" s="3"/>
      <c r="S20" s="3"/>
    </row>
    <row r="21" spans="1:19" ht="12.75">
      <c r="A21" s="189"/>
      <c r="B21" s="18"/>
      <c r="C21" s="18"/>
      <c r="D21" s="18"/>
      <c r="E21" s="57"/>
      <c r="F21" s="18"/>
      <c r="G21" s="18"/>
      <c r="H21" s="18"/>
      <c r="I21" s="18"/>
      <c r="J21" s="57"/>
      <c r="K21" s="18"/>
      <c r="L21" s="18"/>
      <c r="M21" s="18"/>
      <c r="N21" s="18"/>
      <c r="O21" s="57"/>
      <c r="P21" s="18"/>
      <c r="Q21" s="18"/>
      <c r="R21" s="18"/>
      <c r="S21" s="18"/>
    </row>
    <row r="22" spans="1:19" ht="12.75">
      <c r="A22" s="237" t="s">
        <v>224</v>
      </c>
      <c r="B22" s="169"/>
      <c r="C22" s="169"/>
      <c r="D22" s="169"/>
      <c r="E22" s="169"/>
      <c r="F22" s="169"/>
      <c r="G22" s="169"/>
      <c r="H22" s="169"/>
      <c r="I22" s="169"/>
      <c r="J22" s="169" t="s">
        <v>246</v>
      </c>
      <c r="K22" s="169"/>
      <c r="L22" s="169"/>
      <c r="M22" s="169"/>
      <c r="N22" s="169"/>
      <c r="O22" s="169"/>
      <c r="P22" s="169"/>
      <c r="Q22" s="169"/>
      <c r="R22" s="169"/>
      <c r="S22" s="169"/>
    </row>
    <row r="23" spans="1:19" ht="12.75">
      <c r="A23" s="221"/>
      <c r="B23" s="22" t="s">
        <v>40</v>
      </c>
      <c r="C23" s="22" t="s">
        <v>36</v>
      </c>
      <c r="D23" s="22" t="s">
        <v>35</v>
      </c>
      <c r="E23" s="22" t="s">
        <v>33</v>
      </c>
      <c r="F23" s="22" t="s">
        <v>32</v>
      </c>
      <c r="G23" s="22" t="s">
        <v>30</v>
      </c>
      <c r="H23" s="22" t="s">
        <v>27</v>
      </c>
      <c r="I23" s="22" t="s">
        <v>28</v>
      </c>
      <c r="J23" s="22" t="s">
        <v>20</v>
      </c>
      <c r="K23" s="22" t="s">
        <v>16</v>
      </c>
      <c r="L23" s="22" t="s">
        <v>21</v>
      </c>
      <c r="M23" s="22" t="s">
        <v>22</v>
      </c>
      <c r="N23" s="22" t="s">
        <v>13</v>
      </c>
      <c r="O23" s="22" t="s">
        <v>23</v>
      </c>
      <c r="P23" s="22" t="s">
        <v>17</v>
      </c>
      <c r="Q23" s="22" t="s">
        <v>24</v>
      </c>
      <c r="R23" s="22" t="s">
        <v>25</v>
      </c>
      <c r="S23" s="22" t="s">
        <v>9</v>
      </c>
    </row>
    <row r="24" spans="1:28" s="15" customFormat="1" ht="12.75">
      <c r="A24" s="221" t="s">
        <v>225</v>
      </c>
      <c r="B24" s="1">
        <v>190.5</v>
      </c>
      <c r="C24" s="1">
        <v>158</v>
      </c>
      <c r="D24" s="1">
        <v>206.7</v>
      </c>
      <c r="E24" s="175">
        <v>723.8</v>
      </c>
      <c r="F24" s="1">
        <v>200.7</v>
      </c>
      <c r="G24" s="1">
        <v>154.2</v>
      </c>
      <c r="H24" s="1">
        <v>153</v>
      </c>
      <c r="I24" s="1">
        <v>215.9</v>
      </c>
      <c r="J24" s="175">
        <v>723.4</v>
      </c>
      <c r="K24" s="1">
        <v>201.3</v>
      </c>
      <c r="L24" s="1">
        <v>156.7</v>
      </c>
      <c r="M24" s="1">
        <v>154.8</v>
      </c>
      <c r="N24" s="1">
        <v>210.6</v>
      </c>
      <c r="O24" s="175">
        <v>681.9</v>
      </c>
      <c r="P24" s="1">
        <v>200</v>
      </c>
      <c r="Q24" s="1">
        <v>149.7</v>
      </c>
      <c r="R24" s="1">
        <v>132.2</v>
      </c>
      <c r="S24" s="1">
        <v>200</v>
      </c>
      <c r="U24" s="17"/>
      <c r="V24" s="17"/>
      <c r="W24" s="17"/>
      <c r="X24" s="17"/>
      <c r="Y24" s="17"/>
      <c r="Z24" s="17"/>
      <c r="AA24" s="17"/>
      <c r="AB24" s="17"/>
    </row>
    <row r="25" spans="1:28" s="15" customFormat="1" ht="12.75">
      <c r="A25" s="221" t="s">
        <v>226</v>
      </c>
      <c r="B25" s="1">
        <v>14.4</v>
      </c>
      <c r="C25" s="1">
        <v>14.5</v>
      </c>
      <c r="D25" s="1">
        <v>14.2</v>
      </c>
      <c r="E25" s="175">
        <v>24.9</v>
      </c>
      <c r="F25" s="1">
        <v>15</v>
      </c>
      <c r="G25" s="1">
        <v>9.9</v>
      </c>
      <c r="H25" s="1"/>
      <c r="I25" s="1"/>
      <c r="J25" s="175"/>
      <c r="K25" s="1"/>
      <c r="L25" s="1"/>
      <c r="M25" s="1"/>
      <c r="N25" s="1"/>
      <c r="O25" s="175"/>
      <c r="P25" s="1"/>
      <c r="Q25" s="1"/>
      <c r="R25" s="1"/>
      <c r="S25" s="1"/>
      <c r="U25" s="17"/>
      <c r="V25" s="17"/>
      <c r="W25" s="17"/>
      <c r="X25" s="17"/>
      <c r="Y25" s="17"/>
      <c r="Z25" s="17"/>
      <c r="AA25" s="17"/>
      <c r="AB25" s="17"/>
    </row>
    <row r="26" spans="1:19" s="15" customFormat="1" ht="12.75">
      <c r="A26" s="221"/>
      <c r="B26" s="5"/>
      <c r="C26" s="5"/>
      <c r="D26" s="5"/>
      <c r="E26" s="4"/>
      <c r="F26" s="5"/>
      <c r="G26" s="5"/>
      <c r="H26" s="5"/>
      <c r="I26" s="5"/>
      <c r="J26" s="4"/>
      <c r="K26" s="5"/>
      <c r="L26" s="5"/>
      <c r="M26" s="5"/>
      <c r="N26" s="5"/>
      <c r="O26" s="4"/>
      <c r="P26" s="5"/>
      <c r="Q26" s="5"/>
      <c r="R26" s="5"/>
      <c r="S26" s="5"/>
    </row>
    <row r="27" spans="1:19" ht="12.75">
      <c r="A27" s="189"/>
      <c r="B27" s="18"/>
      <c r="C27" s="18"/>
      <c r="D27" s="18"/>
      <c r="E27" s="57"/>
      <c r="F27" s="18"/>
      <c r="G27" s="18"/>
      <c r="H27" s="18"/>
      <c r="I27" s="18"/>
      <c r="J27" s="57"/>
      <c r="K27" s="18"/>
      <c r="L27" s="18"/>
      <c r="M27" s="18"/>
      <c r="N27" s="18"/>
      <c r="O27" s="57"/>
      <c r="P27" s="18"/>
      <c r="Q27" s="18"/>
      <c r="R27" s="18"/>
      <c r="S27" s="18"/>
    </row>
    <row r="28" spans="1:19" ht="12.75">
      <c r="A28" s="169" t="s">
        <v>227</v>
      </c>
      <c r="B28" s="169"/>
      <c r="C28" s="169"/>
      <c r="D28" s="169"/>
      <c r="E28" s="169"/>
      <c r="F28" s="169"/>
      <c r="G28" s="169"/>
      <c r="H28" s="169"/>
      <c r="I28" s="169"/>
      <c r="J28" s="169" t="s">
        <v>246</v>
      </c>
      <c r="K28" s="169"/>
      <c r="L28" s="169"/>
      <c r="M28" s="169"/>
      <c r="N28" s="169"/>
      <c r="O28" s="169"/>
      <c r="P28" s="169"/>
      <c r="Q28" s="169"/>
      <c r="R28" s="169"/>
      <c r="S28" s="169"/>
    </row>
    <row r="29" spans="1:19" ht="12.75">
      <c r="A29" s="221"/>
      <c r="B29" s="22" t="s">
        <v>40</v>
      </c>
      <c r="C29" s="22" t="s">
        <v>36</v>
      </c>
      <c r="D29" s="22" t="s">
        <v>35</v>
      </c>
      <c r="E29" s="22" t="s">
        <v>33</v>
      </c>
      <c r="F29" s="22" t="s">
        <v>32</v>
      </c>
      <c r="G29" s="22" t="s">
        <v>30</v>
      </c>
      <c r="H29" s="22" t="s">
        <v>27</v>
      </c>
      <c r="I29" s="22" t="s">
        <v>28</v>
      </c>
      <c r="J29" s="22" t="s">
        <v>20</v>
      </c>
      <c r="K29" s="22" t="s">
        <v>16</v>
      </c>
      <c r="L29" s="22" t="s">
        <v>21</v>
      </c>
      <c r="M29" s="22" t="s">
        <v>22</v>
      </c>
      <c r="N29" s="22" t="s">
        <v>13</v>
      </c>
      <c r="O29" s="22" t="s">
        <v>23</v>
      </c>
      <c r="P29" s="22" t="s">
        <v>17</v>
      </c>
      <c r="Q29" s="22" t="s">
        <v>24</v>
      </c>
      <c r="R29" s="22" t="s">
        <v>25</v>
      </c>
      <c r="S29" s="22" t="s">
        <v>9</v>
      </c>
    </row>
    <row r="30" spans="1:28" ht="12.75">
      <c r="A30" s="222" t="s">
        <v>218</v>
      </c>
      <c r="B30" s="6">
        <v>2142.6</v>
      </c>
      <c r="C30" s="6">
        <v>2593.9</v>
      </c>
      <c r="D30" s="6">
        <v>2540.5</v>
      </c>
      <c r="E30" s="175">
        <v>10849.6</v>
      </c>
      <c r="F30" s="6">
        <v>2663.6</v>
      </c>
      <c r="G30" s="6">
        <v>2245</v>
      </c>
      <c r="H30" s="6">
        <v>2481</v>
      </c>
      <c r="I30" s="6">
        <v>3460</v>
      </c>
      <c r="J30" s="175">
        <v>11000</v>
      </c>
      <c r="K30" s="6">
        <v>3105</v>
      </c>
      <c r="L30" s="6">
        <v>2133</v>
      </c>
      <c r="M30" s="6">
        <v>2763</v>
      </c>
      <c r="N30" s="6">
        <v>2999</v>
      </c>
      <c r="O30" s="175">
        <v>10915</v>
      </c>
      <c r="P30" s="6">
        <v>2862</v>
      </c>
      <c r="Q30" s="6">
        <v>2177</v>
      </c>
      <c r="R30" s="6">
        <v>2743</v>
      </c>
      <c r="S30" s="6">
        <v>3133</v>
      </c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225" t="s">
        <v>228</v>
      </c>
      <c r="B31" s="58">
        <v>1805</v>
      </c>
      <c r="C31" s="58">
        <v>2515.2</v>
      </c>
      <c r="D31" s="58">
        <v>2025.5</v>
      </c>
      <c r="E31" s="177">
        <v>8733.7</v>
      </c>
      <c r="F31" s="58">
        <v>1792.7</v>
      </c>
      <c r="G31" s="58">
        <v>1885</v>
      </c>
      <c r="H31" s="58">
        <v>2272</v>
      </c>
      <c r="I31" s="58">
        <v>2784</v>
      </c>
      <c r="J31" s="177">
        <v>9018</v>
      </c>
      <c r="K31" s="58">
        <v>2589</v>
      </c>
      <c r="L31" s="58">
        <v>1858</v>
      </c>
      <c r="M31" s="58">
        <v>2432</v>
      </c>
      <c r="N31" s="58">
        <v>2139</v>
      </c>
      <c r="O31" s="177">
        <v>9335</v>
      </c>
      <c r="P31" s="58">
        <v>2032</v>
      </c>
      <c r="Q31" s="58">
        <v>1947</v>
      </c>
      <c r="R31" s="58">
        <v>2498</v>
      </c>
      <c r="S31" s="58">
        <v>2858</v>
      </c>
      <c r="U31" s="17"/>
      <c r="V31" s="17"/>
      <c r="W31" s="17"/>
      <c r="X31" s="17"/>
      <c r="Y31" s="17"/>
      <c r="Z31" s="17"/>
      <c r="AA31" s="17"/>
      <c r="AB31" s="17"/>
    </row>
    <row r="32" spans="1:19" ht="12.75">
      <c r="A32" s="226"/>
      <c r="B32" s="8"/>
      <c r="C32" s="8"/>
      <c r="D32" s="8"/>
      <c r="E32" s="7"/>
      <c r="F32" s="8"/>
      <c r="G32" s="8"/>
      <c r="H32" s="8"/>
      <c r="I32" s="8"/>
      <c r="J32" s="7"/>
      <c r="K32" s="8"/>
      <c r="L32" s="8"/>
      <c r="M32" s="8"/>
      <c r="N32" s="8"/>
      <c r="O32" s="7"/>
      <c r="P32" s="8"/>
      <c r="Q32" s="8"/>
      <c r="R32" s="8"/>
      <c r="S32" s="8"/>
    </row>
    <row r="33" spans="1:19" ht="12.75">
      <c r="A33" s="189"/>
      <c r="B33" s="18"/>
      <c r="C33" s="18"/>
      <c r="D33" s="18"/>
      <c r="E33" s="57"/>
      <c r="F33" s="18"/>
      <c r="G33" s="18"/>
      <c r="H33" s="18"/>
      <c r="I33" s="18"/>
      <c r="J33" s="57"/>
      <c r="K33" s="18"/>
      <c r="L33" s="18"/>
      <c r="M33" s="18"/>
      <c r="N33" s="18"/>
      <c r="O33" s="57"/>
      <c r="P33" s="18"/>
      <c r="Q33" s="18"/>
      <c r="R33" s="18"/>
      <c r="S33" s="18"/>
    </row>
    <row r="34" spans="1:19" ht="12.75">
      <c r="A34" s="169" t="s">
        <v>229</v>
      </c>
      <c r="B34" s="237"/>
      <c r="C34" s="169"/>
      <c r="D34" s="169"/>
      <c r="E34" s="169"/>
      <c r="F34" s="169"/>
      <c r="G34" s="169"/>
      <c r="H34" s="169"/>
      <c r="I34" s="169"/>
      <c r="J34" s="169" t="s">
        <v>246</v>
      </c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 ht="12.75">
      <c r="A35" s="221"/>
      <c r="B35" s="22" t="s">
        <v>40</v>
      </c>
      <c r="C35" s="22" t="s">
        <v>36</v>
      </c>
      <c r="D35" s="22" t="s">
        <v>35</v>
      </c>
      <c r="E35" s="22"/>
      <c r="F35" s="22" t="s">
        <v>32</v>
      </c>
      <c r="G35" s="22" t="s">
        <v>30</v>
      </c>
      <c r="H35" s="22" t="s">
        <v>27</v>
      </c>
      <c r="I35" s="22" t="s">
        <v>28</v>
      </c>
      <c r="J35" s="22"/>
      <c r="K35" s="22" t="s">
        <v>16</v>
      </c>
      <c r="L35" s="22" t="s">
        <v>21</v>
      </c>
      <c r="M35" s="22" t="s">
        <v>22</v>
      </c>
      <c r="N35" s="22" t="s">
        <v>13</v>
      </c>
      <c r="O35" s="22"/>
      <c r="P35" s="22" t="s">
        <v>17</v>
      </c>
      <c r="Q35" s="22" t="s">
        <v>24</v>
      </c>
      <c r="R35" s="22" t="s">
        <v>25</v>
      </c>
      <c r="S35" s="22" t="s">
        <v>9</v>
      </c>
    </row>
    <row r="36" spans="1:28" ht="12.75">
      <c r="A36" s="227" t="s">
        <v>230</v>
      </c>
      <c r="B36" s="6">
        <v>2724</v>
      </c>
      <c r="C36" s="6">
        <v>2051</v>
      </c>
      <c r="D36" s="6">
        <v>1265</v>
      </c>
      <c r="E36" s="57"/>
      <c r="F36" s="6">
        <v>2092.4</v>
      </c>
      <c r="G36" s="6">
        <v>2484.4</v>
      </c>
      <c r="H36" s="6">
        <v>1783.1</v>
      </c>
      <c r="I36" s="6">
        <v>1218</v>
      </c>
      <c r="J36" s="57"/>
      <c r="K36" s="6">
        <v>1787</v>
      </c>
      <c r="L36" s="6">
        <v>1887</v>
      </c>
      <c r="M36" s="8">
        <v>1457</v>
      </c>
      <c r="N36" s="9">
        <v>667</v>
      </c>
      <c r="O36" s="57"/>
      <c r="P36" s="8">
        <v>1515</v>
      </c>
      <c r="Q36" s="6">
        <v>1790</v>
      </c>
      <c r="R36" s="6">
        <v>1160</v>
      </c>
      <c r="S36" s="6">
        <v>289</v>
      </c>
      <c r="U36" s="17"/>
      <c r="V36" s="17"/>
      <c r="W36" s="17"/>
      <c r="X36" s="17"/>
      <c r="Y36" s="17"/>
      <c r="Z36" s="17"/>
      <c r="AA36" s="17"/>
      <c r="AB36" s="17"/>
    </row>
    <row r="37" spans="1:19" ht="12.75">
      <c r="A37" s="189"/>
      <c r="B37" s="18"/>
      <c r="C37" s="18"/>
      <c r="D37" s="18"/>
      <c r="E37" s="57"/>
      <c r="F37" s="18"/>
      <c r="G37" s="18"/>
      <c r="H37" s="18"/>
      <c r="I37" s="18"/>
      <c r="J37" s="57"/>
      <c r="K37" s="18"/>
      <c r="L37" s="18"/>
      <c r="M37" s="18"/>
      <c r="N37" s="18"/>
      <c r="O37" s="57"/>
      <c r="P37" s="18"/>
      <c r="Q37" s="18"/>
      <c r="R37" s="18"/>
      <c r="S37" s="18"/>
    </row>
    <row r="38" spans="1:19" ht="12.75">
      <c r="A38" s="189"/>
      <c r="B38" s="18"/>
      <c r="C38" s="18"/>
      <c r="D38" s="18"/>
      <c r="E38" s="57"/>
      <c r="F38" s="18"/>
      <c r="G38" s="18"/>
      <c r="H38" s="18"/>
      <c r="I38" s="18"/>
      <c r="J38" s="57"/>
      <c r="K38" s="18"/>
      <c r="L38" s="18"/>
      <c r="M38" s="18"/>
      <c r="N38" s="18"/>
      <c r="O38" s="57"/>
      <c r="P38" s="18"/>
      <c r="Q38" s="18"/>
      <c r="R38" s="18"/>
      <c r="S38" s="18"/>
    </row>
    <row r="39" spans="1:19" ht="12.75">
      <c r="A39" s="169" t="s">
        <v>231</v>
      </c>
      <c r="B39" s="169"/>
      <c r="C39" s="169"/>
      <c r="D39" s="169"/>
      <c r="E39" s="169"/>
      <c r="F39" s="169"/>
      <c r="G39" s="169"/>
      <c r="H39" s="169"/>
      <c r="I39" s="169"/>
      <c r="J39" s="169" t="s">
        <v>246</v>
      </c>
      <c r="K39" s="169"/>
      <c r="L39" s="169"/>
      <c r="M39" s="169"/>
      <c r="N39" s="169"/>
      <c r="O39" s="169"/>
      <c r="P39" s="169"/>
      <c r="Q39" s="169"/>
      <c r="R39" s="169"/>
      <c r="S39" s="169"/>
    </row>
    <row r="40" spans="1:19" ht="12.75">
      <c r="A40" s="221"/>
      <c r="B40" s="22" t="s">
        <v>40</v>
      </c>
      <c r="C40" s="22" t="s">
        <v>36</v>
      </c>
      <c r="D40" s="22" t="s">
        <v>35</v>
      </c>
      <c r="E40" s="22" t="s">
        <v>33</v>
      </c>
      <c r="F40" s="22" t="s">
        <v>32</v>
      </c>
      <c r="G40" s="22" t="s">
        <v>30</v>
      </c>
      <c r="H40" s="22" t="s">
        <v>27</v>
      </c>
      <c r="I40" s="22" t="s">
        <v>28</v>
      </c>
      <c r="J40" s="22" t="s">
        <v>20</v>
      </c>
      <c r="K40" s="22" t="s">
        <v>16</v>
      </c>
      <c r="L40" s="22" t="s">
        <v>21</v>
      </c>
      <c r="M40" s="22" t="s">
        <v>22</v>
      </c>
      <c r="N40" s="22" t="s">
        <v>13</v>
      </c>
      <c r="O40" s="22" t="s">
        <v>23</v>
      </c>
      <c r="P40" s="22" t="s">
        <v>17</v>
      </c>
      <c r="Q40" s="22" t="s">
        <v>24</v>
      </c>
      <c r="R40" s="22" t="s">
        <v>25</v>
      </c>
      <c r="S40" s="22" t="s">
        <v>9</v>
      </c>
    </row>
    <row r="41" spans="1:28" ht="12.75">
      <c r="A41" s="227" t="s">
        <v>232</v>
      </c>
      <c r="B41" s="1">
        <v>1588.4</v>
      </c>
      <c r="C41" s="1">
        <v>1882.1</v>
      </c>
      <c r="D41" s="1">
        <v>3221.4</v>
      </c>
      <c r="E41" s="175">
        <v>10128.400000000001</v>
      </c>
      <c r="F41" s="1">
        <v>2605</v>
      </c>
      <c r="G41" s="1">
        <v>1752.1</v>
      </c>
      <c r="H41" s="1">
        <v>1870.3</v>
      </c>
      <c r="I41" s="1">
        <v>3901</v>
      </c>
      <c r="J41" s="175">
        <v>9923.599999999999</v>
      </c>
      <c r="K41" s="1">
        <v>3076.1</v>
      </c>
      <c r="L41" s="1">
        <v>1510.1</v>
      </c>
      <c r="M41" s="1">
        <v>1730.1</v>
      </c>
      <c r="N41" s="1">
        <v>3607.3</v>
      </c>
      <c r="O41" s="175">
        <v>9451.9</v>
      </c>
      <c r="P41" s="1">
        <v>2781.8</v>
      </c>
      <c r="Q41" s="1">
        <v>1451.4</v>
      </c>
      <c r="R41" s="1">
        <v>1696</v>
      </c>
      <c r="S41" s="1">
        <v>3522.7</v>
      </c>
      <c r="U41" s="17"/>
      <c r="V41" s="17"/>
      <c r="W41" s="17"/>
      <c r="X41" s="17"/>
      <c r="Y41" s="17"/>
      <c r="Z41" s="17"/>
      <c r="AA41" s="17"/>
      <c r="AB41" s="17"/>
    </row>
    <row r="42" spans="1:19" ht="12.75">
      <c r="A42" s="189"/>
      <c r="B42" s="18"/>
      <c r="C42" s="18"/>
      <c r="D42" s="18"/>
      <c r="E42" s="57"/>
      <c r="F42" s="18"/>
      <c r="G42" s="18"/>
      <c r="H42" s="18"/>
      <c r="I42" s="18"/>
      <c r="J42" s="57"/>
      <c r="K42" s="18"/>
      <c r="L42" s="18"/>
      <c r="M42" s="18"/>
      <c r="N42" s="18"/>
      <c r="O42" s="57"/>
      <c r="P42" s="18"/>
      <c r="Q42" s="18"/>
      <c r="R42" s="18"/>
      <c r="S42" s="18"/>
    </row>
    <row r="43" spans="1:19" ht="12.75">
      <c r="A43" s="189"/>
      <c r="B43" s="18"/>
      <c r="C43" s="18"/>
      <c r="D43" s="18"/>
      <c r="E43" s="57"/>
      <c r="F43" s="18"/>
      <c r="G43" s="18"/>
      <c r="H43" s="18"/>
      <c r="I43" s="18"/>
      <c r="J43" s="57"/>
      <c r="K43" s="18"/>
      <c r="L43" s="18"/>
      <c r="M43" s="18"/>
      <c r="N43" s="18"/>
      <c r="O43" s="57"/>
      <c r="P43" s="18"/>
      <c r="Q43" s="18"/>
      <c r="R43" s="18"/>
      <c r="S43" s="18"/>
    </row>
    <row r="44" spans="1:19" ht="12.75">
      <c r="A44" s="169" t="s">
        <v>233</v>
      </c>
      <c r="B44" s="169"/>
      <c r="C44" s="169"/>
      <c r="D44" s="169"/>
      <c r="E44" s="169"/>
      <c r="F44" s="169"/>
      <c r="G44" s="169"/>
      <c r="H44" s="169"/>
      <c r="I44" s="169"/>
      <c r="J44" s="237" t="s">
        <v>247</v>
      </c>
      <c r="K44" s="169"/>
      <c r="L44" s="169"/>
      <c r="M44" s="169"/>
      <c r="N44" s="169"/>
      <c r="O44" s="169"/>
      <c r="P44" s="169"/>
      <c r="Q44" s="169"/>
      <c r="R44" s="169"/>
      <c r="S44" s="169"/>
    </row>
    <row r="45" spans="1:19" ht="12.75">
      <c r="A45" s="221"/>
      <c r="B45" s="22" t="s">
        <v>40</v>
      </c>
      <c r="C45" s="22" t="s">
        <v>36</v>
      </c>
      <c r="D45" s="22" t="s">
        <v>35</v>
      </c>
      <c r="E45" s="22" t="s">
        <v>33</v>
      </c>
      <c r="F45" s="22" t="s">
        <v>32</v>
      </c>
      <c r="G45" s="22" t="s">
        <v>30</v>
      </c>
      <c r="H45" s="22" t="s">
        <v>27</v>
      </c>
      <c r="I45" s="22" t="s">
        <v>28</v>
      </c>
      <c r="J45" s="22" t="s">
        <v>20</v>
      </c>
      <c r="K45" s="22" t="s">
        <v>16</v>
      </c>
      <c r="L45" s="22" t="s">
        <v>21</v>
      </c>
      <c r="M45" s="22" t="s">
        <v>22</v>
      </c>
      <c r="N45" s="22" t="s">
        <v>13</v>
      </c>
      <c r="O45" s="22" t="s">
        <v>23</v>
      </c>
      <c r="P45" s="22" t="s">
        <v>17</v>
      </c>
      <c r="Q45" s="22" t="s">
        <v>24</v>
      </c>
      <c r="R45" s="22" t="s">
        <v>25</v>
      </c>
      <c r="S45" s="22" t="s">
        <v>9</v>
      </c>
    </row>
    <row r="46" spans="1:28" ht="12.75">
      <c r="A46" s="227" t="s">
        <v>234</v>
      </c>
      <c r="B46" s="11">
        <v>304.3</v>
      </c>
      <c r="C46" s="11">
        <v>309.8</v>
      </c>
      <c r="D46" s="11">
        <v>322</v>
      </c>
      <c r="E46" s="175">
        <v>1098.5</v>
      </c>
      <c r="F46" s="11">
        <v>309.4</v>
      </c>
      <c r="G46" s="11">
        <v>327.3</v>
      </c>
      <c r="H46" s="11">
        <v>233.1</v>
      </c>
      <c r="I46" s="11">
        <v>228.7</v>
      </c>
      <c r="J46" s="175">
        <v>491.59999999999997</v>
      </c>
      <c r="K46" s="11">
        <v>138.5</v>
      </c>
      <c r="L46" s="11">
        <v>129.7</v>
      </c>
      <c r="M46" s="11">
        <v>95.7</v>
      </c>
      <c r="N46" s="11">
        <v>127.7</v>
      </c>
      <c r="O46" s="175">
        <v>467.6</v>
      </c>
      <c r="P46" s="11">
        <v>123.5</v>
      </c>
      <c r="Q46" s="11">
        <v>126.7</v>
      </c>
      <c r="R46" s="11">
        <v>84.4</v>
      </c>
      <c r="S46" s="11">
        <v>133</v>
      </c>
      <c r="U46" s="17"/>
      <c r="V46" s="17"/>
      <c r="W46" s="17"/>
      <c r="X46" s="17"/>
      <c r="Y46" s="17"/>
      <c r="Z46" s="17"/>
      <c r="AA46" s="17"/>
      <c r="AB46" s="17"/>
    </row>
    <row r="47" spans="1:30" ht="12.75">
      <c r="A47" s="236" t="s">
        <v>241</v>
      </c>
      <c r="B47" s="172">
        <v>188.20000000000002</v>
      </c>
      <c r="C47" s="172">
        <v>183.7</v>
      </c>
      <c r="D47" s="172">
        <v>202.7</v>
      </c>
      <c r="E47" s="239">
        <v>815.2</v>
      </c>
      <c r="F47" s="172">
        <v>215.3</v>
      </c>
      <c r="G47" s="173">
        <v>218.11264</v>
      </c>
      <c r="H47" s="173">
        <v>177.79911457142867</v>
      </c>
      <c r="I47" s="172">
        <v>204.034294</v>
      </c>
      <c r="J47" s="239">
        <v>491.6203059999999</v>
      </c>
      <c r="K47" s="172">
        <v>138.52030599999995</v>
      </c>
      <c r="L47" s="172">
        <v>129.70000000000002</v>
      </c>
      <c r="M47" s="172">
        <v>95.7</v>
      </c>
      <c r="N47" s="172">
        <v>127.7</v>
      </c>
      <c r="O47" s="239">
        <v>467.6</v>
      </c>
      <c r="P47" s="172">
        <v>123.5</v>
      </c>
      <c r="Q47" s="172">
        <v>126.7</v>
      </c>
      <c r="R47" s="172">
        <v>84.4</v>
      </c>
      <c r="S47" s="172">
        <v>133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ht="12.75">
      <c r="A48" s="236" t="s">
        <v>240</v>
      </c>
      <c r="B48" s="172">
        <v>116.1</v>
      </c>
      <c r="C48" s="172">
        <v>126.10000000000002</v>
      </c>
      <c r="D48" s="172">
        <v>119.30000000000001</v>
      </c>
      <c r="E48" s="239">
        <v>283.29999999999995</v>
      </c>
      <c r="F48" s="172">
        <v>94.09999999999997</v>
      </c>
      <c r="G48" s="172">
        <v>109.18736000000001</v>
      </c>
      <c r="H48" s="172">
        <v>55.30088542857132</v>
      </c>
      <c r="I48" s="172">
        <v>24.665706</v>
      </c>
      <c r="J48" s="239">
        <v>-0.0203059999999482</v>
      </c>
      <c r="K48" s="172">
        <v>-0.0203059999999482</v>
      </c>
      <c r="L48" s="172">
        <v>0</v>
      </c>
      <c r="M48" s="172">
        <v>0</v>
      </c>
      <c r="N48" s="172">
        <v>0</v>
      </c>
      <c r="O48" s="239">
        <v>0</v>
      </c>
      <c r="P48" s="172">
        <v>0</v>
      </c>
      <c r="Q48" s="172">
        <v>0</v>
      </c>
      <c r="R48" s="172">
        <v>0</v>
      </c>
      <c r="S48" s="172">
        <v>0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ht="12.75">
      <c r="A49" s="227" t="s">
        <v>245</v>
      </c>
      <c r="B49" s="11">
        <v>24.24477173913044</v>
      </c>
      <c r="C49" s="11">
        <v>24.954219780219784</v>
      </c>
      <c r="D49" s="11">
        <v>26.225111111111115</v>
      </c>
      <c r="E49" s="175">
        <v>22.060287671232878</v>
      </c>
      <c r="F49" s="11">
        <v>24.651108695652173</v>
      </c>
      <c r="G49" s="11">
        <v>26.077271739130435</v>
      </c>
      <c r="H49" s="11">
        <v>18.776076923076925</v>
      </c>
      <c r="I49" s="11">
        <v>18.62634444444444</v>
      </c>
      <c r="J49" s="175">
        <v>9.84543169398907</v>
      </c>
      <c r="K49" s="11">
        <v>11.03483695652174</v>
      </c>
      <c r="L49" s="11">
        <v>10.33370652173913</v>
      </c>
      <c r="M49" s="11">
        <v>7.708582417582417</v>
      </c>
      <c r="N49" s="11">
        <v>10.286164835164836</v>
      </c>
      <c r="O49" s="175">
        <v>9.39043287671233</v>
      </c>
      <c r="P49" s="11">
        <v>9.839728260869565</v>
      </c>
      <c r="Q49" s="11">
        <v>10.094684782608695</v>
      </c>
      <c r="R49" s="11">
        <v>6.7983736263736265</v>
      </c>
      <c r="S49" s="11">
        <v>10.83211111111111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2.75">
      <c r="A50" s="223"/>
      <c r="B50" s="11"/>
      <c r="C50" s="172"/>
      <c r="D50" s="172"/>
      <c r="E50" s="176"/>
      <c r="F50" s="172"/>
      <c r="G50" s="173"/>
      <c r="H50" s="173"/>
      <c r="I50" s="172"/>
      <c r="J50" s="176"/>
      <c r="K50" s="172"/>
      <c r="L50" s="172"/>
      <c r="M50" s="172"/>
      <c r="N50" s="172"/>
      <c r="O50" s="176"/>
      <c r="P50" s="172"/>
      <c r="Q50" s="172"/>
      <c r="R50" s="172"/>
      <c r="S50" s="172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1:28" ht="12.75">
      <c r="A51" s="227" t="s">
        <v>235</v>
      </c>
      <c r="B51" s="11">
        <v>261.6</v>
      </c>
      <c r="C51" s="11">
        <v>372.6</v>
      </c>
      <c r="D51" s="11">
        <v>286.6</v>
      </c>
      <c r="E51" s="175">
        <v>1105.5</v>
      </c>
      <c r="F51" s="11">
        <v>400.9</v>
      </c>
      <c r="G51" s="11">
        <v>255.1</v>
      </c>
      <c r="H51" s="11">
        <v>242.9</v>
      </c>
      <c r="I51" s="11">
        <v>206.6</v>
      </c>
      <c r="J51" s="175">
        <v>484.6</v>
      </c>
      <c r="K51" s="11">
        <v>132.4</v>
      </c>
      <c r="L51" s="11">
        <v>129.3</v>
      </c>
      <c r="M51" s="11">
        <v>96</v>
      </c>
      <c r="N51" s="11">
        <v>126.9</v>
      </c>
      <c r="O51" s="175">
        <v>466.8</v>
      </c>
      <c r="P51" s="11">
        <v>124.1</v>
      </c>
      <c r="Q51" s="11">
        <v>124</v>
      </c>
      <c r="R51" s="11">
        <v>89.5</v>
      </c>
      <c r="S51" s="11">
        <v>129.2</v>
      </c>
      <c r="U51" s="17"/>
      <c r="V51" s="17"/>
      <c r="W51" s="17"/>
      <c r="X51" s="17"/>
      <c r="Y51" s="17"/>
      <c r="Z51" s="17"/>
      <c r="AA51" s="17"/>
      <c r="AB51" s="17"/>
    </row>
    <row r="52" spans="1:30" ht="12.75">
      <c r="A52" s="236" t="s">
        <v>241</v>
      </c>
      <c r="B52" s="172">
        <v>180.90000000000003</v>
      </c>
      <c r="C52" s="172">
        <v>185</v>
      </c>
      <c r="D52" s="172">
        <v>201.2</v>
      </c>
      <c r="E52" s="239">
        <v>808.7</v>
      </c>
      <c r="F52" s="172">
        <v>221.7</v>
      </c>
      <c r="G52" s="173">
        <v>212.66078899999997</v>
      </c>
      <c r="H52" s="173">
        <v>180.25424100000004</v>
      </c>
      <c r="I52" s="172">
        <v>194.096028</v>
      </c>
      <c r="J52" s="239">
        <v>484.59093999999993</v>
      </c>
      <c r="K52" s="172">
        <v>132.39093999999997</v>
      </c>
      <c r="L52" s="172">
        <v>129.3</v>
      </c>
      <c r="M52" s="172">
        <v>96</v>
      </c>
      <c r="N52" s="172">
        <v>126.9</v>
      </c>
      <c r="O52" s="239">
        <v>466.8</v>
      </c>
      <c r="P52" s="172">
        <v>124.1</v>
      </c>
      <c r="Q52" s="172">
        <v>124</v>
      </c>
      <c r="R52" s="172">
        <v>89.5</v>
      </c>
      <c r="S52" s="172">
        <v>129.2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1:30" ht="12.75">
      <c r="A53" s="236" t="s">
        <v>240</v>
      </c>
      <c r="B53" s="172">
        <v>80.7</v>
      </c>
      <c r="C53" s="172">
        <v>187.60000000000002</v>
      </c>
      <c r="D53" s="172">
        <v>85.40000000000003</v>
      </c>
      <c r="E53" s="239">
        <v>296.79999999999995</v>
      </c>
      <c r="F53" s="172">
        <v>179.2</v>
      </c>
      <c r="G53" s="172">
        <v>42.43921100000003</v>
      </c>
      <c r="H53" s="172">
        <v>62.64575899999997</v>
      </c>
      <c r="I53" s="172">
        <v>12.503972000000005</v>
      </c>
      <c r="J53" s="239">
        <v>0.00906000000009044</v>
      </c>
      <c r="K53" s="172">
        <v>0.009060000000033597</v>
      </c>
      <c r="L53" s="172">
        <v>0</v>
      </c>
      <c r="M53" s="172">
        <v>0</v>
      </c>
      <c r="N53" s="172">
        <v>0</v>
      </c>
      <c r="O53" s="239">
        <v>0</v>
      </c>
      <c r="P53" s="172">
        <v>0</v>
      </c>
      <c r="Q53" s="172">
        <v>0</v>
      </c>
      <c r="R53" s="172">
        <v>0</v>
      </c>
      <c r="S53" s="172">
        <v>0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28" ht="12.75">
      <c r="A54" s="227"/>
      <c r="B54" s="172"/>
      <c r="C54" s="11"/>
      <c r="D54" s="11"/>
      <c r="E54" s="10"/>
      <c r="F54" s="11"/>
      <c r="G54" s="11"/>
      <c r="H54" s="11"/>
      <c r="I54" s="11"/>
      <c r="J54" s="10"/>
      <c r="K54" s="11"/>
      <c r="L54" s="11"/>
      <c r="M54" s="11"/>
      <c r="N54" s="11"/>
      <c r="O54" s="10"/>
      <c r="P54" s="11"/>
      <c r="Q54" s="11"/>
      <c r="R54" s="11"/>
      <c r="S54" s="11"/>
      <c r="U54" s="17"/>
      <c r="V54" s="17"/>
      <c r="W54" s="17"/>
      <c r="X54" s="17"/>
      <c r="Y54" s="17"/>
      <c r="Z54" s="17"/>
      <c r="AA54" s="17"/>
      <c r="AB54" s="17"/>
    </row>
    <row r="55" spans="1:28" ht="12.75">
      <c r="A55" s="227"/>
      <c r="B55" s="11"/>
      <c r="C55" s="11"/>
      <c r="D55" s="11"/>
      <c r="E55" s="10"/>
      <c r="F55" s="11"/>
      <c r="G55" s="11"/>
      <c r="H55" s="11"/>
      <c r="I55" s="11"/>
      <c r="J55" s="10"/>
      <c r="K55" s="11"/>
      <c r="L55" s="11"/>
      <c r="M55" s="11"/>
      <c r="N55" s="11"/>
      <c r="O55" s="10"/>
      <c r="P55" s="11"/>
      <c r="Q55" s="11"/>
      <c r="R55" s="11"/>
      <c r="S55" s="11"/>
      <c r="U55" s="17"/>
      <c r="V55" s="17"/>
      <c r="W55" s="17"/>
      <c r="X55" s="17"/>
      <c r="Y55" s="17"/>
      <c r="Z55" s="17"/>
      <c r="AA55" s="17"/>
      <c r="AB55" s="17"/>
    </row>
    <row r="56" spans="1:19" ht="12.75">
      <c r="A56" s="169" t="s">
        <v>26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2.75">
      <c r="A57" s="221"/>
      <c r="B57" s="22" t="s">
        <v>40</v>
      </c>
      <c r="C57" s="22" t="s">
        <v>36</v>
      </c>
      <c r="D57" s="22" t="s">
        <v>35</v>
      </c>
      <c r="E57" s="22" t="s">
        <v>33</v>
      </c>
      <c r="F57" s="22" t="s">
        <v>32</v>
      </c>
      <c r="G57" s="22" t="s">
        <v>30</v>
      </c>
      <c r="H57" s="22" t="s">
        <v>27</v>
      </c>
      <c r="I57" s="22" t="s">
        <v>28</v>
      </c>
      <c r="J57" s="22" t="s">
        <v>20</v>
      </c>
      <c r="K57" s="22" t="s">
        <v>16</v>
      </c>
      <c r="L57" s="22" t="s">
        <v>21</v>
      </c>
      <c r="M57" s="22" t="s">
        <v>22</v>
      </c>
      <c r="N57" s="22" t="s">
        <v>13</v>
      </c>
      <c r="O57" s="22" t="s">
        <v>23</v>
      </c>
      <c r="P57" s="22" t="s">
        <v>17</v>
      </c>
      <c r="Q57" s="22" t="s">
        <v>24</v>
      </c>
      <c r="R57" s="22" t="s">
        <v>25</v>
      </c>
      <c r="S57" s="22" t="s">
        <v>9</v>
      </c>
    </row>
    <row r="58" spans="1:28" ht="12.75">
      <c r="A58" s="227" t="s">
        <v>236</v>
      </c>
      <c r="B58" s="11">
        <v>2866.65</v>
      </c>
      <c r="C58" s="11">
        <v>5336.050000000001</v>
      </c>
      <c r="D58" s="11">
        <v>15433.94</v>
      </c>
      <c r="E58" s="175">
        <v>40174.509999999995</v>
      </c>
      <c r="F58" s="11">
        <v>12530.1</v>
      </c>
      <c r="G58" s="11">
        <v>3367.4399999999987</v>
      </c>
      <c r="H58" s="11">
        <v>5765.6</v>
      </c>
      <c r="I58" s="11">
        <v>18511.37</v>
      </c>
      <c r="J58" s="175">
        <v>40213.89</v>
      </c>
      <c r="K58" s="11">
        <v>14241.99</v>
      </c>
      <c r="L58" s="11">
        <v>2747.7</v>
      </c>
      <c r="M58" s="11">
        <v>5503.2</v>
      </c>
      <c r="N58" s="11">
        <v>17721</v>
      </c>
      <c r="O58" s="175">
        <v>38660.2</v>
      </c>
      <c r="P58" s="11">
        <v>13317.2</v>
      </c>
      <c r="Q58" s="11">
        <v>2789.3</v>
      </c>
      <c r="R58" s="11">
        <v>5199.7</v>
      </c>
      <c r="S58" s="11">
        <v>17354</v>
      </c>
      <c r="U58" s="17"/>
      <c r="V58" s="17"/>
      <c r="W58" s="17"/>
      <c r="X58" s="17"/>
      <c r="Y58" s="17"/>
      <c r="Z58" s="17"/>
      <c r="AA58" s="17"/>
      <c r="AB58" s="17"/>
    </row>
    <row r="59" spans="1:28" ht="12.75">
      <c r="A59" s="227" t="s">
        <v>237</v>
      </c>
      <c r="B59" s="11">
        <v>386.13</v>
      </c>
      <c r="C59" s="11">
        <v>647.6199999999999</v>
      </c>
      <c r="D59" s="11">
        <v>1390.17</v>
      </c>
      <c r="E59" s="175">
        <v>3772.2000000000003</v>
      </c>
      <c r="F59" s="11">
        <v>1188.9</v>
      </c>
      <c r="G59" s="11">
        <v>444.6300000000001</v>
      </c>
      <c r="H59" s="11">
        <v>613</v>
      </c>
      <c r="I59" s="11">
        <v>1525.67</v>
      </c>
      <c r="J59" s="175">
        <v>3719.3100000000004</v>
      </c>
      <c r="K59" s="11">
        <v>1287.91</v>
      </c>
      <c r="L59" s="11">
        <v>395.7</v>
      </c>
      <c r="M59" s="11">
        <v>632.7</v>
      </c>
      <c r="N59" s="11">
        <v>1403</v>
      </c>
      <c r="O59" s="175">
        <v>3685.1</v>
      </c>
      <c r="P59" s="11">
        <v>1279.7</v>
      </c>
      <c r="Q59" s="11">
        <v>432.8</v>
      </c>
      <c r="R59" s="11">
        <v>572.3</v>
      </c>
      <c r="S59" s="11">
        <v>1400.3</v>
      </c>
      <c r="U59" s="19"/>
      <c r="V59" s="17"/>
      <c r="W59" s="17"/>
      <c r="X59" s="17"/>
      <c r="Y59" s="17"/>
      <c r="Z59" s="17"/>
      <c r="AA59" s="17"/>
      <c r="AB59" s="17"/>
    </row>
    <row r="61" spans="2:10" ht="12.75">
      <c r="B61" s="18"/>
      <c r="C61" s="18"/>
      <c r="D61" s="18"/>
      <c r="E61" s="57"/>
      <c r="F61" s="18"/>
      <c r="G61" s="18"/>
      <c r="H61" s="18"/>
      <c r="J61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12.75">
      <c r="B2" s="90" t="s">
        <v>157</v>
      </c>
      <c r="C2" s="250" t="s">
        <v>66</v>
      </c>
      <c r="D2" s="250"/>
      <c r="E2" s="250"/>
      <c r="F2" s="250"/>
      <c r="G2" s="250"/>
      <c r="H2" s="250"/>
      <c r="I2" s="250"/>
      <c r="K2" s="90" t="s">
        <v>157</v>
      </c>
      <c r="L2" s="250" t="s">
        <v>0</v>
      </c>
      <c r="M2" s="250"/>
      <c r="N2" s="250"/>
      <c r="O2" s="250"/>
      <c r="P2" s="250"/>
      <c r="Q2" s="250"/>
      <c r="R2" s="250"/>
    </row>
    <row r="3" spans="2:11" s="15" customFormat="1" ht="12.75">
      <c r="B3" s="91"/>
      <c r="K3" s="91"/>
    </row>
    <row r="4" spans="2:18" ht="25.5">
      <c r="B4" s="178" t="s">
        <v>249</v>
      </c>
      <c r="C4" s="93" t="s">
        <v>158</v>
      </c>
      <c r="D4" s="93" t="s">
        <v>159</v>
      </c>
      <c r="E4" s="93" t="s">
        <v>160</v>
      </c>
      <c r="F4" s="93" t="s">
        <v>161</v>
      </c>
      <c r="G4" s="93" t="s">
        <v>162</v>
      </c>
      <c r="H4" s="93" t="s">
        <v>163</v>
      </c>
      <c r="I4" s="93" t="s">
        <v>164</v>
      </c>
      <c r="K4" s="94" t="s">
        <v>252</v>
      </c>
      <c r="L4" s="95" t="s">
        <v>158</v>
      </c>
      <c r="M4" s="95" t="s">
        <v>159</v>
      </c>
      <c r="N4" s="95" t="s">
        <v>160</v>
      </c>
      <c r="O4" s="95" t="s">
        <v>161</v>
      </c>
      <c r="P4" s="95" t="s">
        <v>162</v>
      </c>
      <c r="Q4" s="95" t="s">
        <v>163</v>
      </c>
      <c r="R4" s="95" t="s">
        <v>164</v>
      </c>
    </row>
    <row r="5" spans="2:18" ht="12.75">
      <c r="B5" s="96" t="s">
        <v>165</v>
      </c>
      <c r="C5" s="97"/>
      <c r="D5" s="97"/>
      <c r="E5" s="97"/>
      <c r="F5" s="97"/>
      <c r="G5" s="97"/>
      <c r="H5" s="97"/>
      <c r="I5" s="98"/>
      <c r="K5" s="96" t="s">
        <v>165</v>
      </c>
      <c r="L5" s="97"/>
      <c r="M5" s="97"/>
      <c r="N5" s="97"/>
      <c r="O5" s="97"/>
      <c r="P5" s="97"/>
      <c r="Q5" s="97"/>
      <c r="R5" s="98"/>
    </row>
    <row r="6" spans="2:18" ht="12.75">
      <c r="B6" s="99"/>
      <c r="C6" s="36"/>
      <c r="D6" s="36"/>
      <c r="E6" s="36"/>
      <c r="F6" s="36"/>
      <c r="G6" s="36"/>
      <c r="H6" s="36"/>
      <c r="I6" s="36"/>
      <c r="K6" s="99"/>
      <c r="L6" s="36"/>
      <c r="M6" s="36"/>
      <c r="N6" s="36"/>
      <c r="O6" s="36"/>
      <c r="P6" s="36"/>
      <c r="Q6" s="36"/>
      <c r="R6" s="36"/>
    </row>
    <row r="7" spans="2:18" ht="12.75">
      <c r="B7" s="99" t="s">
        <v>166</v>
      </c>
      <c r="C7" s="36">
        <v>3486</v>
      </c>
      <c r="D7" s="36">
        <v>18287</v>
      </c>
      <c r="E7" s="36">
        <v>165</v>
      </c>
      <c r="F7" s="36">
        <v>743</v>
      </c>
      <c r="G7" s="36">
        <v>138</v>
      </c>
      <c r="H7" s="36">
        <v>0</v>
      </c>
      <c r="I7" s="43">
        <v>22819</v>
      </c>
      <c r="K7" s="99" t="s">
        <v>166</v>
      </c>
      <c r="L7" s="100">
        <f aca="true" t="shared" si="0" ref="L7:P9">C7/C54-1</f>
        <v>0.1355048859934853</v>
      </c>
      <c r="M7" s="100">
        <f t="shared" si="0"/>
        <v>-0.006249320726008034</v>
      </c>
      <c r="N7" s="100">
        <f t="shared" si="0"/>
        <v>0.4347826086956521</v>
      </c>
      <c r="O7" s="100">
        <f t="shared" si="0"/>
        <v>-0.3482456140350877</v>
      </c>
      <c r="P7" s="100">
        <f t="shared" si="0"/>
        <v>-0.36111111111111116</v>
      </c>
      <c r="Q7" s="100"/>
      <c r="R7" s="100">
        <f>I7/I54-1</f>
        <v>-0.005404698600880442</v>
      </c>
    </row>
    <row r="8" spans="2:18" ht="12.75">
      <c r="B8" s="99" t="s">
        <v>167</v>
      </c>
      <c r="C8" s="36">
        <v>1373</v>
      </c>
      <c r="D8" s="36">
        <v>319</v>
      </c>
      <c r="E8" s="36">
        <v>3060</v>
      </c>
      <c r="F8" s="36">
        <v>583</v>
      </c>
      <c r="G8" s="36">
        <v>97</v>
      </c>
      <c r="H8" s="36">
        <v>-5432</v>
      </c>
      <c r="I8" s="43">
        <v>0</v>
      </c>
      <c r="K8" s="99" t="s">
        <v>167</v>
      </c>
      <c r="L8" s="100">
        <f t="shared" si="0"/>
        <v>0.15669755686604891</v>
      </c>
      <c r="M8" s="100">
        <f t="shared" si="0"/>
        <v>0.18148148148148158</v>
      </c>
      <c r="N8" s="100">
        <f t="shared" si="0"/>
        <v>0.012909632571995955</v>
      </c>
      <c r="O8" s="100">
        <f t="shared" si="0"/>
        <v>0.9114754098360656</v>
      </c>
      <c r="P8" s="100">
        <f t="shared" si="0"/>
        <v>0.2597402597402598</v>
      </c>
      <c r="Q8" s="100">
        <f>H8/H55-1</f>
        <v>0.11769547325102891</v>
      </c>
      <c r="R8" s="100"/>
    </row>
    <row r="9" spans="2:18" ht="12.75">
      <c r="B9" s="101" t="s">
        <v>168</v>
      </c>
      <c r="C9" s="102">
        <v>4859</v>
      </c>
      <c r="D9" s="102">
        <v>18606</v>
      </c>
      <c r="E9" s="102">
        <v>3225</v>
      </c>
      <c r="F9" s="102">
        <v>1326</v>
      </c>
      <c r="G9" s="102">
        <v>235</v>
      </c>
      <c r="H9" s="102">
        <v>-5432</v>
      </c>
      <c r="I9" s="32">
        <v>22819</v>
      </c>
      <c r="K9" s="101" t="s">
        <v>168</v>
      </c>
      <c r="L9" s="103">
        <f t="shared" si="0"/>
        <v>0.14141414141414144</v>
      </c>
      <c r="M9" s="103">
        <f t="shared" si="0"/>
        <v>-0.0035347043701799974</v>
      </c>
      <c r="N9" s="103">
        <f t="shared" si="0"/>
        <v>0.028380102040816313</v>
      </c>
      <c r="O9" s="103">
        <f t="shared" si="0"/>
        <v>-0.08235294117647063</v>
      </c>
      <c r="P9" s="103">
        <f t="shared" si="0"/>
        <v>-0.19795221843003408</v>
      </c>
      <c r="Q9" s="103">
        <f>H9/H56-1</f>
        <v>0.11769547325102891</v>
      </c>
      <c r="R9" s="103">
        <f>I9/I56-1</f>
        <v>-0.005404698600880442</v>
      </c>
    </row>
    <row r="10" spans="2:18" ht="12.75">
      <c r="B10" s="99"/>
      <c r="C10" s="36"/>
      <c r="D10" s="36"/>
      <c r="E10" s="36"/>
      <c r="F10" s="36"/>
      <c r="G10" s="36"/>
      <c r="H10" s="36"/>
      <c r="I10" s="43"/>
      <c r="K10" s="99"/>
      <c r="L10" s="100"/>
      <c r="M10" s="100"/>
      <c r="N10" s="100"/>
      <c r="O10" s="100"/>
      <c r="P10" s="100"/>
      <c r="Q10" s="100"/>
      <c r="R10" s="100"/>
    </row>
    <row r="11" spans="2:18" ht="12.75">
      <c r="B11" s="104" t="s">
        <v>48</v>
      </c>
      <c r="C11" s="36">
        <v>-902</v>
      </c>
      <c r="D11" s="36">
        <v>-116</v>
      </c>
      <c r="E11" s="36">
        <v>-647</v>
      </c>
      <c r="F11" s="36">
        <v>-223</v>
      </c>
      <c r="G11" s="36">
        <v>-15</v>
      </c>
      <c r="H11" s="36">
        <v>1</v>
      </c>
      <c r="I11" s="43">
        <v>-1902</v>
      </c>
      <c r="K11" s="104" t="s">
        <v>48</v>
      </c>
      <c r="L11" s="100">
        <f aca="true" t="shared" si="1" ref="L11:Q18">C11/C58-1</f>
        <v>0.25277777777777777</v>
      </c>
      <c r="M11" s="100">
        <f t="shared" si="1"/>
        <v>-0.1145038167938931</v>
      </c>
      <c r="N11" s="100">
        <f t="shared" si="1"/>
        <v>0.01729559748427678</v>
      </c>
      <c r="O11" s="100">
        <f t="shared" si="1"/>
        <v>-0.10799999999999998</v>
      </c>
      <c r="P11" s="100">
        <f t="shared" si="1"/>
        <v>-0.0625</v>
      </c>
      <c r="Q11" s="100"/>
      <c r="R11" s="100">
        <f aca="true" t="shared" si="2" ref="R11:R18">I11/I58-1</f>
        <v>0.08499714774671996</v>
      </c>
    </row>
    <row r="12" spans="2:18" ht="12.75">
      <c r="B12" s="104" t="s">
        <v>169</v>
      </c>
      <c r="C12" s="36">
        <v>-1924</v>
      </c>
      <c r="D12" s="36">
        <v>-18324</v>
      </c>
      <c r="E12" s="36">
        <v>-1740</v>
      </c>
      <c r="F12" s="36">
        <v>-1017</v>
      </c>
      <c r="G12" s="36">
        <v>-271</v>
      </c>
      <c r="H12" s="36">
        <v>5443</v>
      </c>
      <c r="I12" s="43">
        <v>-17833</v>
      </c>
      <c r="J12" s="15"/>
      <c r="K12" s="104" t="s">
        <v>169</v>
      </c>
      <c r="L12" s="100">
        <f t="shared" si="1"/>
        <v>0.4433608402100526</v>
      </c>
      <c r="M12" s="100">
        <f t="shared" si="1"/>
        <v>-0.005967234458066573</v>
      </c>
      <c r="N12" s="100">
        <f t="shared" si="1"/>
        <v>-0.0186125211505922</v>
      </c>
      <c r="O12" s="100">
        <f t="shared" si="1"/>
        <v>-0.07377049180327866</v>
      </c>
      <c r="P12" s="100">
        <f t="shared" si="1"/>
        <v>-0.09364548494983282</v>
      </c>
      <c r="Q12" s="100">
        <f t="shared" si="1"/>
        <v>0.13348604748021664</v>
      </c>
      <c r="R12" s="100">
        <f t="shared" si="2"/>
        <v>-0.016652881169010203</v>
      </c>
    </row>
    <row r="13" spans="2:18" ht="12.75">
      <c r="B13" s="39" t="s">
        <v>46</v>
      </c>
      <c r="C13" s="36">
        <v>-263</v>
      </c>
      <c r="D13" s="36">
        <v>-14308</v>
      </c>
      <c r="E13" s="36">
        <v>-334</v>
      </c>
      <c r="F13" s="36">
        <v>-754</v>
      </c>
      <c r="G13" s="36">
        <v>-56</v>
      </c>
      <c r="H13" s="36">
        <v>2429</v>
      </c>
      <c r="I13" s="43">
        <v>-13286</v>
      </c>
      <c r="J13" s="188"/>
      <c r="K13" s="39" t="s">
        <v>46</v>
      </c>
      <c r="L13" s="100">
        <f t="shared" si="1"/>
        <v>-0.029520295202952074</v>
      </c>
      <c r="M13" s="100">
        <f t="shared" si="1"/>
        <v>-0.019059372000548525</v>
      </c>
      <c r="N13" s="100">
        <f t="shared" si="1"/>
        <v>0.7216494845360826</v>
      </c>
      <c r="O13" s="100">
        <f t="shared" si="1"/>
        <v>-0.09592326139088725</v>
      </c>
      <c r="P13" s="100">
        <f t="shared" si="1"/>
        <v>-0.33333333333333337</v>
      </c>
      <c r="Q13" s="100">
        <f t="shared" si="1"/>
        <v>0.5267127592708989</v>
      </c>
      <c r="R13" s="100">
        <f t="shared" si="2"/>
        <v>-0.07594936708860756</v>
      </c>
    </row>
    <row r="14" spans="2:18" ht="12.75">
      <c r="B14" s="40" t="s">
        <v>47</v>
      </c>
      <c r="C14" s="36">
        <v>-700</v>
      </c>
      <c r="D14" s="36">
        <v>-322</v>
      </c>
      <c r="E14" s="36">
        <v>-774</v>
      </c>
      <c r="F14" s="36">
        <v>-112</v>
      </c>
      <c r="G14" s="36">
        <v>-97</v>
      </c>
      <c r="H14" s="36">
        <v>1</v>
      </c>
      <c r="I14" s="43">
        <v>-2004</v>
      </c>
      <c r="J14" s="188"/>
      <c r="K14" s="40" t="s">
        <v>47</v>
      </c>
      <c r="L14" s="100">
        <f t="shared" si="1"/>
        <v>-0.10025706940874035</v>
      </c>
      <c r="M14" s="100">
        <f t="shared" si="1"/>
        <v>0.0031152647975076775</v>
      </c>
      <c r="N14" s="100">
        <f t="shared" si="1"/>
        <v>-0.0491400491400491</v>
      </c>
      <c r="O14" s="100">
        <f t="shared" si="1"/>
        <v>0.1200000000000001</v>
      </c>
      <c r="P14" s="100">
        <f t="shared" si="1"/>
        <v>-0.06730769230769229</v>
      </c>
      <c r="Q14" s="100">
        <f t="shared" si="1"/>
        <v>-0.5</v>
      </c>
      <c r="R14" s="100">
        <f t="shared" si="2"/>
        <v>-0.052482269503546064</v>
      </c>
    </row>
    <row r="15" spans="2:18" ht="12.75">
      <c r="B15" s="39" t="s">
        <v>49</v>
      </c>
      <c r="C15" s="36">
        <v>-804</v>
      </c>
      <c r="D15" s="36">
        <v>-3333</v>
      </c>
      <c r="E15" s="36">
        <v>-559</v>
      </c>
      <c r="F15" s="36">
        <v>-96</v>
      </c>
      <c r="G15" s="36">
        <v>-97</v>
      </c>
      <c r="H15" s="36">
        <v>2864</v>
      </c>
      <c r="I15" s="43">
        <v>-2025</v>
      </c>
      <c r="J15" s="188"/>
      <c r="K15" s="39" t="s">
        <v>49</v>
      </c>
      <c r="L15" s="100">
        <f t="shared" si="1"/>
        <v>0.3934142114384749</v>
      </c>
      <c r="M15" s="100">
        <f t="shared" si="1"/>
        <v>-0.057942340305257245</v>
      </c>
      <c r="N15" s="100">
        <f t="shared" si="1"/>
        <v>-0.12244897959183676</v>
      </c>
      <c r="O15" s="100">
        <f t="shared" si="1"/>
        <v>-0.12727272727272732</v>
      </c>
      <c r="P15" s="100">
        <f t="shared" si="1"/>
        <v>-0.0490196078431373</v>
      </c>
      <c r="Q15" s="100">
        <f t="shared" si="1"/>
        <v>-0.06770833333333337</v>
      </c>
      <c r="R15" s="100">
        <f t="shared" si="2"/>
        <v>0.07029598308668072</v>
      </c>
    </row>
    <row r="16" spans="2:18" ht="12.75">
      <c r="B16" s="39" t="s">
        <v>50</v>
      </c>
      <c r="C16" s="36">
        <v>380</v>
      </c>
      <c r="D16" s="36">
        <v>37</v>
      </c>
      <c r="E16" s="36">
        <v>96</v>
      </c>
      <c r="F16" s="36">
        <v>0</v>
      </c>
      <c r="G16" s="36">
        <v>0</v>
      </c>
      <c r="H16" s="36">
        <v>154</v>
      </c>
      <c r="I16" s="43">
        <v>667</v>
      </c>
      <c r="J16" s="188"/>
      <c r="K16" s="39" t="s">
        <v>50</v>
      </c>
      <c r="L16" s="100">
        <f t="shared" si="1"/>
        <v>-0.04761904761904767</v>
      </c>
      <c r="M16" s="100">
        <f t="shared" si="1"/>
        <v>-0.09756097560975607</v>
      </c>
      <c r="N16" s="100">
        <f t="shared" si="1"/>
        <v>0.21518987341772156</v>
      </c>
      <c r="O16" s="100" t="e">
        <f t="shared" si="1"/>
        <v>#DIV/0!</v>
      </c>
      <c r="P16" s="100" t="e">
        <f t="shared" si="1"/>
        <v>#DIV/0!</v>
      </c>
      <c r="Q16" s="100">
        <f t="shared" si="1"/>
        <v>0.06206896551724128</v>
      </c>
      <c r="R16" s="100">
        <f t="shared" si="2"/>
        <v>0.004518072289156683</v>
      </c>
    </row>
    <row r="17" spans="2:18" ht="12.75">
      <c r="B17" s="39" t="s">
        <v>51</v>
      </c>
      <c r="C17" s="36">
        <v>-537</v>
      </c>
      <c r="D17" s="36">
        <v>-398</v>
      </c>
      <c r="E17" s="36">
        <v>-169</v>
      </c>
      <c r="F17" s="36">
        <v>-55</v>
      </c>
      <c r="G17" s="36">
        <v>-21</v>
      </c>
      <c r="H17" s="36">
        <v>-5</v>
      </c>
      <c r="I17" s="43">
        <v>-1185</v>
      </c>
      <c r="J17" s="188"/>
      <c r="K17" s="39" t="s">
        <v>51</v>
      </c>
      <c r="L17" s="100">
        <f t="shared" si="1"/>
        <v>4.066037735849057</v>
      </c>
      <c r="M17" s="100">
        <f t="shared" si="1"/>
        <v>12.266666666666667</v>
      </c>
      <c r="N17" s="100">
        <f t="shared" si="1"/>
        <v>-0.18357487922705318</v>
      </c>
      <c r="O17" s="100">
        <f t="shared" si="1"/>
        <v>0.0185185185185186</v>
      </c>
      <c r="P17" s="100">
        <f t="shared" si="1"/>
        <v>1.3333333333333335</v>
      </c>
      <c r="Q17" s="100">
        <f t="shared" si="1"/>
        <v>-0.375</v>
      </c>
      <c r="R17" s="100">
        <f t="shared" si="2"/>
        <v>1.86231884057971</v>
      </c>
    </row>
    <row r="18" spans="2:18" ht="12.75">
      <c r="B18" s="105" t="s">
        <v>170</v>
      </c>
      <c r="C18" s="102">
        <v>-2826</v>
      </c>
      <c r="D18" s="102">
        <v>-18440</v>
      </c>
      <c r="E18" s="102">
        <v>-2387</v>
      </c>
      <c r="F18" s="102">
        <v>-1240</v>
      </c>
      <c r="G18" s="102">
        <v>-286</v>
      </c>
      <c r="H18" s="102">
        <v>5444</v>
      </c>
      <c r="I18" s="32">
        <v>-19735</v>
      </c>
      <c r="K18" s="105" t="s">
        <v>170</v>
      </c>
      <c r="L18" s="103">
        <f t="shared" si="1"/>
        <v>0.3765221626887483</v>
      </c>
      <c r="M18" s="103">
        <f t="shared" si="1"/>
        <v>-0.00673309991920279</v>
      </c>
      <c r="N18" s="103">
        <f t="shared" si="1"/>
        <v>-0.0091324200913242</v>
      </c>
      <c r="O18" s="103">
        <f t="shared" si="1"/>
        <v>-0.0801186943620178</v>
      </c>
      <c r="P18" s="103">
        <f t="shared" si="1"/>
        <v>-0.09206349206349207</v>
      </c>
      <c r="Q18" s="103">
        <f t="shared" si="1"/>
        <v>0.13369429404414834</v>
      </c>
      <c r="R18" s="103">
        <f t="shared" si="2"/>
        <v>-0.007693081255028211</v>
      </c>
    </row>
    <row r="19" spans="2:18" ht="12.75">
      <c r="B19" s="104"/>
      <c r="C19" s="36"/>
      <c r="D19" s="36"/>
      <c r="E19" s="36"/>
      <c r="F19" s="36"/>
      <c r="G19" s="36"/>
      <c r="H19" s="36"/>
      <c r="I19" s="36"/>
      <c r="K19" s="104"/>
      <c r="L19" s="100"/>
      <c r="M19" s="100"/>
      <c r="N19" s="100"/>
      <c r="O19" s="100"/>
      <c r="P19" s="100"/>
      <c r="Q19" s="100"/>
      <c r="R19" s="106"/>
    </row>
    <row r="20" spans="2:18" ht="13.5" thickBot="1">
      <c r="B20" s="107" t="s">
        <v>53</v>
      </c>
      <c r="C20" s="47">
        <v>2033</v>
      </c>
      <c r="D20" s="47">
        <v>166</v>
      </c>
      <c r="E20" s="47">
        <v>838</v>
      </c>
      <c r="F20" s="47">
        <v>86</v>
      </c>
      <c r="G20" s="47">
        <v>-51</v>
      </c>
      <c r="H20" s="47">
        <v>12</v>
      </c>
      <c r="I20" s="47">
        <v>3084</v>
      </c>
      <c r="K20" s="107" t="s">
        <v>53</v>
      </c>
      <c r="L20" s="108">
        <f aca="true" t="shared" si="3" ref="L20:R20">C20/C67-1</f>
        <v>-0.07758620689655171</v>
      </c>
      <c r="M20" s="108">
        <f t="shared" si="3"/>
        <v>0.5514018691588785</v>
      </c>
      <c r="N20" s="108">
        <f t="shared" si="3"/>
        <v>0.1526822558459422</v>
      </c>
      <c r="O20" s="108">
        <f t="shared" si="3"/>
        <v>-0.11340206185567014</v>
      </c>
      <c r="P20" s="108">
        <f t="shared" si="3"/>
        <v>1.3181818181818183</v>
      </c>
      <c r="Q20" s="108">
        <f t="shared" si="3"/>
        <v>-1.206896551724138</v>
      </c>
      <c r="R20" s="108">
        <f t="shared" si="3"/>
        <v>0.00949263502454989</v>
      </c>
    </row>
    <row r="21" spans="2:18" ht="13.5" thickTop="1">
      <c r="B21" s="104"/>
      <c r="C21" s="36"/>
      <c r="D21" s="36"/>
      <c r="E21" s="36"/>
      <c r="F21" s="36"/>
      <c r="G21" s="36"/>
      <c r="H21" s="36"/>
      <c r="I21" s="43"/>
      <c r="K21" s="104"/>
      <c r="L21" s="100"/>
      <c r="M21" s="100"/>
      <c r="N21" s="100"/>
      <c r="O21" s="100"/>
      <c r="P21" s="100"/>
      <c r="Q21" s="100"/>
      <c r="R21" s="100"/>
    </row>
    <row r="22" spans="2:18" ht="12.75">
      <c r="B22" s="104" t="s">
        <v>171</v>
      </c>
      <c r="C22" s="36"/>
      <c r="D22" s="36"/>
      <c r="E22" s="36"/>
      <c r="F22" s="36"/>
      <c r="G22" s="36"/>
      <c r="H22" s="36"/>
      <c r="I22" s="43">
        <v>-215</v>
      </c>
      <c r="K22" s="104" t="s">
        <v>171</v>
      </c>
      <c r="L22" s="100"/>
      <c r="M22" s="100"/>
      <c r="N22" s="100"/>
      <c r="O22" s="100"/>
      <c r="P22" s="100"/>
      <c r="Q22" s="100"/>
      <c r="R22" s="100">
        <f>I22/I69-1</f>
        <v>-0.30645161290322576</v>
      </c>
    </row>
    <row r="23" spans="2:18" ht="12.75">
      <c r="B23" s="104" t="s">
        <v>56</v>
      </c>
      <c r="C23" s="36"/>
      <c r="D23" s="36">
        <v>0</v>
      </c>
      <c r="E23" s="36"/>
      <c r="F23" s="36"/>
      <c r="G23" s="36"/>
      <c r="H23" s="36"/>
      <c r="I23" s="43">
        <v>0</v>
      </c>
      <c r="K23" s="104" t="s">
        <v>56</v>
      </c>
      <c r="L23" s="100"/>
      <c r="M23" s="100">
        <f>D23/D70-1</f>
        <v>-1</v>
      </c>
      <c r="N23" s="100"/>
      <c r="O23" s="100"/>
      <c r="P23" s="100"/>
      <c r="Q23" s="100"/>
      <c r="R23" s="100">
        <f>I23/I70-1</f>
        <v>-1</v>
      </c>
    </row>
    <row r="24" spans="2:18" ht="12.75">
      <c r="B24" s="104"/>
      <c r="C24" s="36"/>
      <c r="D24" s="36"/>
      <c r="E24" s="36"/>
      <c r="F24" s="36"/>
      <c r="G24" s="36"/>
      <c r="H24" s="36"/>
      <c r="I24" s="43"/>
      <c r="K24" s="104"/>
      <c r="L24" s="100"/>
      <c r="M24" s="100"/>
      <c r="N24" s="100"/>
      <c r="O24" s="100"/>
      <c r="P24" s="100"/>
      <c r="Q24" s="100"/>
      <c r="R24" s="100"/>
    </row>
    <row r="25" spans="2:18" ht="12.75">
      <c r="B25" s="110" t="s">
        <v>57</v>
      </c>
      <c r="C25" s="102"/>
      <c r="D25" s="102"/>
      <c r="E25" s="102"/>
      <c r="F25" s="102"/>
      <c r="G25" s="102"/>
      <c r="H25" s="102"/>
      <c r="I25" s="32">
        <v>2869</v>
      </c>
      <c r="K25" s="110" t="s">
        <v>57</v>
      </c>
      <c r="L25" s="103"/>
      <c r="M25" s="103"/>
      <c r="N25" s="103"/>
      <c r="O25" s="103"/>
      <c r="P25" s="103"/>
      <c r="Q25" s="103"/>
      <c r="R25" s="111">
        <f>I25/I72-1</f>
        <v>0.059062384643779886</v>
      </c>
    </row>
    <row r="26" spans="2:18" ht="12.75">
      <c r="B26" s="104"/>
      <c r="C26" s="36"/>
      <c r="D26" s="36"/>
      <c r="E26" s="36"/>
      <c r="F26" s="36"/>
      <c r="G26" s="36"/>
      <c r="H26" s="36"/>
      <c r="I26" s="43"/>
      <c r="K26" s="104"/>
      <c r="L26" s="100"/>
      <c r="M26" s="100"/>
      <c r="N26" s="100"/>
      <c r="O26" s="100"/>
      <c r="P26" s="100"/>
      <c r="Q26" s="100"/>
      <c r="R26" s="100"/>
    </row>
    <row r="27" spans="2:18" ht="12.75">
      <c r="B27" s="104" t="s">
        <v>58</v>
      </c>
      <c r="C27" s="36"/>
      <c r="D27" s="36"/>
      <c r="E27" s="36"/>
      <c r="F27" s="36"/>
      <c r="G27" s="36"/>
      <c r="H27" s="36"/>
      <c r="I27" s="43">
        <v>-733</v>
      </c>
      <c r="K27" s="104" t="s">
        <v>58</v>
      </c>
      <c r="L27" s="100"/>
      <c r="M27" s="100"/>
      <c r="N27" s="100"/>
      <c r="O27" s="100"/>
      <c r="P27" s="100"/>
      <c r="Q27" s="100"/>
      <c r="R27" s="100">
        <f>I27/I74-1</f>
        <v>0.16905901116427424</v>
      </c>
    </row>
    <row r="28" spans="2:18" ht="12.75">
      <c r="B28" s="104"/>
      <c r="C28" s="36"/>
      <c r="D28" s="36"/>
      <c r="E28" s="36"/>
      <c r="F28" s="36"/>
      <c r="G28" s="36"/>
      <c r="H28" s="36"/>
      <c r="I28" s="43"/>
      <c r="K28" s="104"/>
      <c r="L28" s="100"/>
      <c r="M28" s="100"/>
      <c r="N28" s="100"/>
      <c r="O28" s="100"/>
      <c r="P28" s="100"/>
      <c r="Q28" s="100"/>
      <c r="R28" s="100"/>
    </row>
    <row r="29" spans="2:18" ht="13.5" thickBot="1">
      <c r="B29" s="107" t="s">
        <v>172</v>
      </c>
      <c r="C29" s="112"/>
      <c r="D29" s="112"/>
      <c r="E29" s="112"/>
      <c r="F29" s="112"/>
      <c r="G29" s="112"/>
      <c r="H29" s="112"/>
      <c r="I29" s="47">
        <v>2136</v>
      </c>
      <c r="K29" s="107" t="s">
        <v>172</v>
      </c>
      <c r="L29" s="113"/>
      <c r="M29" s="113"/>
      <c r="N29" s="113"/>
      <c r="O29" s="113"/>
      <c r="P29" s="113"/>
      <c r="Q29" s="113"/>
      <c r="R29" s="108">
        <f>I29/I76-1</f>
        <v>0.025936599423631135</v>
      </c>
    </row>
    <row r="30" spans="2:18" ht="13.5" thickTop="1">
      <c r="B30" s="104"/>
      <c r="C30" s="36"/>
      <c r="D30" s="36"/>
      <c r="E30" s="36"/>
      <c r="F30" s="36"/>
      <c r="G30" s="36"/>
      <c r="H30" s="36"/>
      <c r="I30" s="43"/>
      <c r="K30" s="104"/>
      <c r="L30" s="100"/>
      <c r="M30" s="100"/>
      <c r="N30" s="100"/>
      <c r="O30" s="100"/>
      <c r="P30" s="100"/>
      <c r="Q30" s="100"/>
      <c r="R30" s="100"/>
    </row>
    <row r="31" spans="2:18" ht="12.75">
      <c r="B31" s="114" t="s">
        <v>173</v>
      </c>
      <c r="C31" s="36"/>
      <c r="D31" s="36"/>
      <c r="E31" s="36"/>
      <c r="F31" s="36"/>
      <c r="G31" s="36"/>
      <c r="H31" s="36"/>
      <c r="I31" s="43"/>
      <c r="K31" s="114" t="s">
        <v>173</v>
      </c>
      <c r="L31" s="100"/>
      <c r="M31" s="100"/>
      <c r="N31" s="100"/>
      <c r="O31" s="100"/>
      <c r="P31" s="100"/>
      <c r="Q31" s="100"/>
      <c r="R31" s="100"/>
    </row>
    <row r="32" spans="2:18" ht="12.75">
      <c r="B32" s="104" t="s">
        <v>174</v>
      </c>
      <c r="C32" s="36">
        <v>15076</v>
      </c>
      <c r="D32" s="36">
        <v>18225</v>
      </c>
      <c r="E32" s="36">
        <v>13598</v>
      </c>
      <c r="F32" s="36">
        <v>3974</v>
      </c>
      <c r="G32" s="36">
        <v>323</v>
      </c>
      <c r="H32" s="36">
        <v>-5613</v>
      </c>
      <c r="I32" s="43">
        <v>45583</v>
      </c>
      <c r="K32" s="104" t="s">
        <v>174</v>
      </c>
      <c r="L32" s="100">
        <f aca="true" t="shared" si="4" ref="L32:R32">C32/C79-1</f>
        <v>-0.08235437336417306</v>
      </c>
      <c r="M32" s="100">
        <f t="shared" si="4"/>
        <v>0.08064037948413882</v>
      </c>
      <c r="N32" s="100">
        <f t="shared" si="4"/>
        <v>-0.013207547169811318</v>
      </c>
      <c r="O32" s="100">
        <f t="shared" si="4"/>
        <v>0.003281999495077015</v>
      </c>
      <c r="P32" s="100">
        <f t="shared" si="4"/>
        <v>-0.26086956521739135</v>
      </c>
      <c r="Q32" s="100">
        <f t="shared" si="4"/>
        <v>-0.16086111526386604</v>
      </c>
      <c r="R32" s="100">
        <f t="shared" si="4"/>
        <v>0.017863921577384367</v>
      </c>
    </row>
    <row r="33" spans="2:18" ht="12.75">
      <c r="B33" s="104" t="s">
        <v>175</v>
      </c>
      <c r="C33" s="36"/>
      <c r="D33" s="36">
        <v>728</v>
      </c>
      <c r="E33" s="36"/>
      <c r="F33" s="36"/>
      <c r="G33" s="36"/>
      <c r="H33" s="36"/>
      <c r="I33" s="43">
        <v>728</v>
      </c>
      <c r="K33" s="104" t="s">
        <v>175</v>
      </c>
      <c r="L33" s="100"/>
      <c r="M33" s="100">
        <f>D33/D80-1</f>
        <v>-0.010869565217391353</v>
      </c>
      <c r="N33" s="100"/>
      <c r="O33" s="100"/>
      <c r="P33" s="100"/>
      <c r="Q33" s="100"/>
      <c r="R33" s="100">
        <f>I33/I80-1</f>
        <v>-0.010869565217391353</v>
      </c>
    </row>
    <row r="34" spans="2:18" ht="12.75">
      <c r="B34" s="104" t="s">
        <v>176</v>
      </c>
      <c r="C34" s="36"/>
      <c r="D34" s="36"/>
      <c r="E34" s="36"/>
      <c r="F34" s="36"/>
      <c r="G34" s="36"/>
      <c r="H34" s="36"/>
      <c r="I34" s="43">
        <v>239</v>
      </c>
      <c r="K34" s="104" t="s">
        <v>176</v>
      </c>
      <c r="L34" s="100"/>
      <c r="M34" s="100"/>
      <c r="N34" s="100"/>
      <c r="O34" s="100"/>
      <c r="P34" s="100"/>
      <c r="Q34" s="100"/>
      <c r="R34" s="100">
        <f>I34/I81-1</f>
        <v>-0.23151125401929262</v>
      </c>
    </row>
    <row r="35" spans="2:18" ht="12.75">
      <c r="B35" s="104" t="s">
        <v>77</v>
      </c>
      <c r="C35" s="36"/>
      <c r="D35" s="36"/>
      <c r="E35" s="36"/>
      <c r="F35" s="36"/>
      <c r="G35" s="36"/>
      <c r="H35" s="36"/>
      <c r="I35" s="43">
        <v>2092</v>
      </c>
      <c r="K35" s="104" t="s">
        <v>77</v>
      </c>
      <c r="L35" s="100"/>
      <c r="M35" s="100"/>
      <c r="N35" s="100"/>
      <c r="O35" s="100"/>
      <c r="P35" s="100"/>
      <c r="Q35" s="100"/>
      <c r="R35" s="100">
        <f>I35/I82-1</f>
        <v>-0.08366184844502844</v>
      </c>
    </row>
    <row r="36" spans="2:18" ht="12.75">
      <c r="B36" s="104"/>
      <c r="C36" s="36"/>
      <c r="D36" s="36"/>
      <c r="E36" s="36"/>
      <c r="F36" s="36"/>
      <c r="G36" s="36"/>
      <c r="H36" s="36"/>
      <c r="I36" s="43"/>
      <c r="K36" s="104"/>
      <c r="L36" s="100"/>
      <c r="M36" s="100"/>
      <c r="N36" s="100"/>
      <c r="O36" s="100"/>
      <c r="P36" s="100"/>
      <c r="Q36" s="100"/>
      <c r="R36" s="100"/>
    </row>
    <row r="37" spans="2:18" ht="13.5" thickBot="1">
      <c r="B37" s="107" t="s">
        <v>90</v>
      </c>
      <c r="C37" s="47"/>
      <c r="D37" s="47"/>
      <c r="E37" s="47"/>
      <c r="F37" s="47"/>
      <c r="G37" s="47"/>
      <c r="H37" s="47"/>
      <c r="I37" s="47">
        <v>48642</v>
      </c>
      <c r="K37" s="107" t="s">
        <v>90</v>
      </c>
      <c r="L37" s="108"/>
      <c r="M37" s="108"/>
      <c r="N37" s="108"/>
      <c r="O37" s="108"/>
      <c r="P37" s="108"/>
      <c r="Q37" s="108"/>
      <c r="R37" s="108">
        <f>I37/I84-1</f>
        <v>0.010994949389977693</v>
      </c>
    </row>
    <row r="38" spans="2:18" ht="13.5" thickTop="1">
      <c r="B38" s="104"/>
      <c r="C38" s="36"/>
      <c r="D38" s="36"/>
      <c r="E38" s="36"/>
      <c r="F38" s="36"/>
      <c r="G38" s="36"/>
      <c r="H38" s="36"/>
      <c r="I38" s="43"/>
      <c r="K38" s="104"/>
      <c r="L38" s="100"/>
      <c r="M38" s="100"/>
      <c r="N38" s="100"/>
      <c r="O38" s="100"/>
      <c r="P38" s="100"/>
      <c r="Q38" s="100"/>
      <c r="R38" s="100"/>
    </row>
    <row r="39" spans="2:18" ht="12.75">
      <c r="B39" s="104" t="s">
        <v>99</v>
      </c>
      <c r="C39" s="36"/>
      <c r="D39" s="36"/>
      <c r="E39" s="36"/>
      <c r="F39" s="36"/>
      <c r="G39" s="36"/>
      <c r="H39" s="36"/>
      <c r="I39" s="43">
        <v>29689</v>
      </c>
      <c r="K39" s="104" t="s">
        <v>99</v>
      </c>
      <c r="L39" s="100"/>
      <c r="M39" s="100"/>
      <c r="N39" s="100"/>
      <c r="O39" s="100"/>
      <c r="P39" s="100"/>
      <c r="Q39" s="100"/>
      <c r="R39" s="100">
        <f>I39/I86-1</f>
        <v>0.04029573565997402</v>
      </c>
    </row>
    <row r="40" spans="2:18" ht="12.75">
      <c r="B40" s="104" t="s">
        <v>177</v>
      </c>
      <c r="C40" s="36">
        <v>4987</v>
      </c>
      <c r="D40" s="36">
        <v>3904</v>
      </c>
      <c r="E40" s="36">
        <v>2353</v>
      </c>
      <c r="F40" s="36">
        <v>1930</v>
      </c>
      <c r="G40" s="36">
        <v>150</v>
      </c>
      <c r="H40" s="36">
        <v>-5304</v>
      </c>
      <c r="I40" s="43">
        <v>8020</v>
      </c>
      <c r="K40" s="104" t="s">
        <v>177</v>
      </c>
      <c r="L40" s="100">
        <f aca="true" t="shared" si="5" ref="L40:Q40">C40/C87-1</f>
        <v>-0.13299721835883171</v>
      </c>
      <c r="M40" s="100">
        <f t="shared" si="5"/>
        <v>-0.113130395274875</v>
      </c>
      <c r="N40" s="100">
        <f t="shared" si="5"/>
        <v>-0.11374764595103581</v>
      </c>
      <c r="O40" s="100">
        <f t="shared" si="5"/>
        <v>0.01685985247629085</v>
      </c>
      <c r="P40" s="100">
        <f t="shared" si="5"/>
        <v>-0.09090909090909094</v>
      </c>
      <c r="Q40" s="100">
        <f t="shared" si="5"/>
        <v>-0.15608591885441525</v>
      </c>
      <c r="R40" s="100">
        <f>I40/I87-1</f>
        <v>-0.06603004541749158</v>
      </c>
    </row>
    <row r="41" spans="2:18" ht="12.75">
      <c r="B41" s="104" t="s">
        <v>178</v>
      </c>
      <c r="C41" s="36"/>
      <c r="D41" s="36"/>
      <c r="E41" s="36"/>
      <c r="F41" s="36"/>
      <c r="G41" s="36"/>
      <c r="H41" s="36"/>
      <c r="I41" s="43">
        <v>7689</v>
      </c>
      <c r="K41" s="104" t="s">
        <v>178</v>
      </c>
      <c r="L41" s="100"/>
      <c r="M41" s="100"/>
      <c r="N41" s="100"/>
      <c r="O41" s="100"/>
      <c r="P41" s="100"/>
      <c r="Q41" s="100"/>
      <c r="R41" s="100">
        <f>I41/I88-1</f>
        <v>-0.013218685831622223</v>
      </c>
    </row>
    <row r="42" spans="2:18" ht="12.75">
      <c r="B42" s="104" t="s">
        <v>105</v>
      </c>
      <c r="C42" s="36"/>
      <c r="D42" s="36"/>
      <c r="E42" s="36"/>
      <c r="F42" s="36"/>
      <c r="G42" s="36"/>
      <c r="H42" s="36"/>
      <c r="I42" s="43">
        <v>3244</v>
      </c>
      <c r="K42" s="104" t="s">
        <v>105</v>
      </c>
      <c r="L42" s="100"/>
      <c r="M42" s="100"/>
      <c r="N42" s="100"/>
      <c r="O42" s="100"/>
      <c r="P42" s="100"/>
      <c r="Q42" s="100"/>
      <c r="R42" s="100">
        <f>I42/I89-1</f>
        <v>0.015336463223787122</v>
      </c>
    </row>
    <row r="43" spans="2:18" ht="12.75">
      <c r="B43" s="104"/>
      <c r="C43" s="36"/>
      <c r="D43" s="36"/>
      <c r="E43" s="36"/>
      <c r="F43" s="36"/>
      <c r="G43" s="36"/>
      <c r="H43" s="36"/>
      <c r="I43" s="43"/>
      <c r="K43" s="104"/>
      <c r="L43" s="100"/>
      <c r="M43" s="100"/>
      <c r="N43" s="100"/>
      <c r="O43" s="100"/>
      <c r="P43" s="100"/>
      <c r="Q43" s="100"/>
      <c r="R43" s="100"/>
    </row>
    <row r="44" spans="2:18" ht="13.5" thickBot="1">
      <c r="B44" s="107" t="s">
        <v>115</v>
      </c>
      <c r="C44" s="47"/>
      <c r="D44" s="47"/>
      <c r="E44" s="47"/>
      <c r="F44" s="47"/>
      <c r="G44" s="47"/>
      <c r="H44" s="47"/>
      <c r="I44" s="47">
        <v>48642</v>
      </c>
      <c r="K44" s="107" t="s">
        <v>115</v>
      </c>
      <c r="L44" s="108"/>
      <c r="M44" s="108"/>
      <c r="N44" s="108"/>
      <c r="O44" s="108"/>
      <c r="P44" s="108"/>
      <c r="Q44" s="108"/>
      <c r="R44" s="108">
        <f>I44/I91-1</f>
        <v>0.010994949389977693</v>
      </c>
    </row>
    <row r="45" spans="2:18" ht="13.5" thickTop="1">
      <c r="B45" s="104"/>
      <c r="C45" s="36"/>
      <c r="D45" s="36"/>
      <c r="E45" s="36"/>
      <c r="F45" s="36"/>
      <c r="G45" s="36"/>
      <c r="H45" s="36"/>
      <c r="I45" s="36"/>
      <c r="K45" s="104"/>
      <c r="L45" s="100"/>
      <c r="M45" s="100"/>
      <c r="N45" s="100"/>
      <c r="O45" s="100"/>
      <c r="P45" s="100"/>
      <c r="Q45" s="100"/>
      <c r="R45" s="100"/>
    </row>
    <row r="46" spans="2:18" ht="12.75">
      <c r="B46" s="114" t="s">
        <v>179</v>
      </c>
      <c r="C46" s="36"/>
      <c r="D46" s="36"/>
      <c r="E46" s="36"/>
      <c r="F46" s="36"/>
      <c r="G46" s="36"/>
      <c r="H46" s="36"/>
      <c r="I46" s="36"/>
      <c r="K46" s="114" t="s">
        <v>179</v>
      </c>
      <c r="L46" s="100"/>
      <c r="M46" s="100"/>
      <c r="N46" s="100"/>
      <c r="O46" s="100"/>
      <c r="P46" s="100"/>
      <c r="Q46" s="100"/>
      <c r="R46" s="100"/>
    </row>
    <row r="47" spans="2:18" ht="26.25" thickBot="1">
      <c r="B47" s="115" t="s">
        <v>180</v>
      </c>
      <c r="C47" s="112">
        <v>-837</v>
      </c>
      <c r="D47" s="112">
        <v>-149</v>
      </c>
      <c r="E47" s="112">
        <v>-806</v>
      </c>
      <c r="F47" s="112">
        <v>-164</v>
      </c>
      <c r="G47" s="112">
        <v>-8</v>
      </c>
      <c r="H47" s="112">
        <v>-19</v>
      </c>
      <c r="I47" s="47">
        <v>-1983</v>
      </c>
      <c r="K47" s="115" t="s">
        <v>180</v>
      </c>
      <c r="L47" s="113">
        <f aca="true" t="shared" si="6" ref="L47:P48">C47/C94-1</f>
        <v>-0.3362410785091198</v>
      </c>
      <c r="M47" s="113">
        <f t="shared" si="6"/>
        <v>-0.04487179487179482</v>
      </c>
      <c r="N47" s="113">
        <f t="shared" si="6"/>
        <v>-0.004938271604938316</v>
      </c>
      <c r="O47" s="113">
        <f t="shared" si="6"/>
        <v>0.6734693877551021</v>
      </c>
      <c r="P47" s="113">
        <f t="shared" si="6"/>
        <v>-0.2727272727272727</v>
      </c>
      <c r="Q47" s="113"/>
      <c r="R47" s="108">
        <f>I47/I94-1</f>
        <v>-0.14044213263979188</v>
      </c>
    </row>
    <row r="48" spans="2:18" ht="13.5" thickTop="1">
      <c r="B48" s="104" t="s">
        <v>181</v>
      </c>
      <c r="C48" s="36">
        <v>-1984</v>
      </c>
      <c r="D48" s="36">
        <v>-1592</v>
      </c>
      <c r="E48" s="36">
        <v>-117</v>
      </c>
      <c r="F48" s="36">
        <v>-32</v>
      </c>
      <c r="G48" s="36">
        <v>-21</v>
      </c>
      <c r="H48" s="36">
        <v>1</v>
      </c>
      <c r="I48" s="43">
        <v>-3745</v>
      </c>
      <c r="K48" s="104" t="s">
        <v>181</v>
      </c>
      <c r="L48" s="100">
        <f t="shared" si="6"/>
        <v>0.9431929480901078</v>
      </c>
      <c r="M48" s="100">
        <f t="shared" si="6"/>
        <v>0.05013192612137196</v>
      </c>
      <c r="N48" s="100">
        <f t="shared" si="6"/>
        <v>0.16999999999999993</v>
      </c>
      <c r="O48" s="100">
        <f t="shared" si="6"/>
        <v>-0.08571428571428574</v>
      </c>
      <c r="P48" s="100">
        <f t="shared" si="6"/>
        <v>1.3333333333333335</v>
      </c>
      <c r="Q48" s="100"/>
      <c r="R48" s="106">
        <f>I48/I95-1</f>
        <v>0.3984316654219566</v>
      </c>
    </row>
    <row r="49" spans="2:18" ht="13.5" thickBot="1">
      <c r="B49" s="116" t="s">
        <v>182</v>
      </c>
      <c r="C49" s="117"/>
      <c r="D49" s="117"/>
      <c r="E49" s="117"/>
      <c r="F49" s="117"/>
      <c r="G49" s="117"/>
      <c r="H49" s="117"/>
      <c r="I49" s="117">
        <v>-47</v>
      </c>
      <c r="K49" s="116" t="s">
        <v>182</v>
      </c>
      <c r="L49" s="118"/>
      <c r="M49" s="118"/>
      <c r="N49" s="118"/>
      <c r="O49" s="118"/>
      <c r="P49" s="118"/>
      <c r="Q49" s="118"/>
      <c r="R49" s="118">
        <f>I49/I96-1</f>
        <v>0.11904761904761907</v>
      </c>
    </row>
    <row r="50" spans="2:18" ht="13.5" thickTop="1">
      <c r="B50" s="99"/>
      <c r="C50" s="36"/>
      <c r="D50" s="36"/>
      <c r="E50" s="36"/>
      <c r="F50" s="36"/>
      <c r="G50" s="36"/>
      <c r="H50" s="36"/>
      <c r="I50" s="36"/>
      <c r="K50" s="99"/>
      <c r="L50" s="36"/>
      <c r="M50" s="36"/>
      <c r="N50" s="36"/>
      <c r="O50" s="36"/>
      <c r="P50" s="36"/>
      <c r="Q50" s="36"/>
      <c r="R50" s="36"/>
    </row>
    <row r="51" spans="2:18" ht="25.5">
      <c r="B51" s="92" t="s">
        <v>258</v>
      </c>
      <c r="C51" s="93" t="s">
        <v>158</v>
      </c>
      <c r="D51" s="93" t="s">
        <v>159</v>
      </c>
      <c r="E51" s="93" t="s">
        <v>160</v>
      </c>
      <c r="F51" s="93" t="s">
        <v>161</v>
      </c>
      <c r="G51" s="93" t="s">
        <v>162</v>
      </c>
      <c r="H51" s="93" t="s">
        <v>163</v>
      </c>
      <c r="I51" s="93" t="s">
        <v>164</v>
      </c>
      <c r="K51" s="94" t="s">
        <v>252</v>
      </c>
      <c r="L51" s="95" t="s">
        <v>158</v>
      </c>
      <c r="M51" s="95" t="s">
        <v>159</v>
      </c>
      <c r="N51" s="95" t="s">
        <v>160</v>
      </c>
      <c r="O51" s="95" t="s">
        <v>161</v>
      </c>
      <c r="P51" s="95" t="s">
        <v>162</v>
      </c>
      <c r="Q51" s="95" t="s">
        <v>163</v>
      </c>
      <c r="R51" s="95" t="s">
        <v>164</v>
      </c>
    </row>
    <row r="52" spans="2:18" ht="12.75">
      <c r="B52" s="96" t="s">
        <v>165</v>
      </c>
      <c r="C52" s="97"/>
      <c r="D52" s="97"/>
      <c r="E52" s="97"/>
      <c r="F52" s="97"/>
      <c r="G52" s="97"/>
      <c r="H52" s="97"/>
      <c r="I52" s="98"/>
      <c r="K52" s="96" t="s">
        <v>165</v>
      </c>
      <c r="L52" s="251" t="s">
        <v>66</v>
      </c>
      <c r="M52" s="251"/>
      <c r="N52" s="251"/>
      <c r="O52" s="251"/>
      <c r="P52" s="251"/>
      <c r="Q52" s="251"/>
      <c r="R52" s="251"/>
    </row>
    <row r="53" spans="2:18" ht="12.75">
      <c r="B53" s="99"/>
      <c r="C53" s="36"/>
      <c r="D53" s="36"/>
      <c r="E53" s="36"/>
      <c r="F53" s="36"/>
      <c r="G53" s="36"/>
      <c r="H53" s="36"/>
      <c r="I53" s="36"/>
      <c r="K53" s="99"/>
      <c r="L53" s="36"/>
      <c r="M53" s="36"/>
      <c r="N53" s="36"/>
      <c r="O53" s="36"/>
      <c r="P53" s="36"/>
      <c r="Q53" s="36"/>
      <c r="R53" s="36"/>
    </row>
    <row r="54" spans="2:18" ht="12.75">
      <c r="B54" s="99" t="s">
        <v>166</v>
      </c>
      <c r="C54" s="36">
        <v>3070</v>
      </c>
      <c r="D54" s="36">
        <v>18402</v>
      </c>
      <c r="E54" s="36">
        <v>115</v>
      </c>
      <c r="F54" s="36">
        <v>1140</v>
      </c>
      <c r="G54" s="36">
        <v>216</v>
      </c>
      <c r="H54" s="36">
        <v>0</v>
      </c>
      <c r="I54" s="43">
        <v>22943</v>
      </c>
      <c r="K54" s="99" t="s">
        <v>166</v>
      </c>
      <c r="L54" s="38">
        <f aca="true" t="shared" si="7" ref="L54:R56">C7-C54</f>
        <v>416</v>
      </c>
      <c r="M54" s="38">
        <f t="shared" si="7"/>
        <v>-115</v>
      </c>
      <c r="N54" s="38">
        <f t="shared" si="7"/>
        <v>50</v>
      </c>
      <c r="O54" s="38">
        <f t="shared" si="7"/>
        <v>-397</v>
      </c>
      <c r="P54" s="38">
        <f t="shared" si="7"/>
        <v>-78</v>
      </c>
      <c r="Q54" s="38">
        <f t="shared" si="7"/>
        <v>0</v>
      </c>
      <c r="R54" s="38">
        <f t="shared" si="7"/>
        <v>-124</v>
      </c>
    </row>
    <row r="55" spans="2:18" ht="12.75">
      <c r="B55" s="99" t="s">
        <v>167</v>
      </c>
      <c r="C55" s="36">
        <v>1187</v>
      </c>
      <c r="D55" s="36">
        <v>270</v>
      </c>
      <c r="E55" s="36">
        <v>3021</v>
      </c>
      <c r="F55" s="36">
        <v>305</v>
      </c>
      <c r="G55" s="36">
        <v>77</v>
      </c>
      <c r="H55" s="36">
        <v>-4860</v>
      </c>
      <c r="I55" s="43">
        <v>0</v>
      </c>
      <c r="K55" s="99" t="s">
        <v>167</v>
      </c>
      <c r="L55" s="38">
        <f t="shared" si="7"/>
        <v>186</v>
      </c>
      <c r="M55" s="38">
        <f t="shared" si="7"/>
        <v>49</v>
      </c>
      <c r="N55" s="38">
        <f t="shared" si="7"/>
        <v>39</v>
      </c>
      <c r="O55" s="38">
        <f t="shared" si="7"/>
        <v>278</v>
      </c>
      <c r="P55" s="38">
        <f t="shared" si="7"/>
        <v>20</v>
      </c>
      <c r="Q55" s="38">
        <f t="shared" si="7"/>
        <v>-572</v>
      </c>
      <c r="R55" s="38">
        <f t="shared" si="7"/>
        <v>0</v>
      </c>
    </row>
    <row r="56" spans="2:18" ht="12.75">
      <c r="B56" s="101" t="s">
        <v>168</v>
      </c>
      <c r="C56" s="102">
        <v>4257</v>
      </c>
      <c r="D56" s="102">
        <v>18672</v>
      </c>
      <c r="E56" s="102">
        <v>3136</v>
      </c>
      <c r="F56" s="102">
        <v>1445</v>
      </c>
      <c r="G56" s="102">
        <v>293</v>
      </c>
      <c r="H56" s="102">
        <v>-4860</v>
      </c>
      <c r="I56" s="32">
        <v>22943</v>
      </c>
      <c r="K56" s="101" t="s">
        <v>168</v>
      </c>
      <c r="L56" s="109">
        <f t="shared" si="7"/>
        <v>602</v>
      </c>
      <c r="M56" s="109">
        <f t="shared" si="7"/>
        <v>-66</v>
      </c>
      <c r="N56" s="109">
        <f t="shared" si="7"/>
        <v>89</v>
      </c>
      <c r="O56" s="109">
        <f t="shared" si="7"/>
        <v>-119</v>
      </c>
      <c r="P56" s="109">
        <f t="shared" si="7"/>
        <v>-58</v>
      </c>
      <c r="Q56" s="109">
        <f t="shared" si="7"/>
        <v>-572</v>
      </c>
      <c r="R56" s="109">
        <f t="shared" si="7"/>
        <v>-124</v>
      </c>
    </row>
    <row r="57" spans="2:18" ht="12.75">
      <c r="B57" s="99"/>
      <c r="C57" s="36"/>
      <c r="D57" s="36"/>
      <c r="E57" s="36"/>
      <c r="F57" s="36"/>
      <c r="G57" s="36"/>
      <c r="H57" s="36"/>
      <c r="I57" s="43"/>
      <c r="K57" s="99"/>
      <c r="L57" s="38"/>
      <c r="M57" s="38"/>
      <c r="N57" s="38"/>
      <c r="O57" s="38"/>
      <c r="P57" s="38"/>
      <c r="Q57" s="38"/>
      <c r="R57" s="38"/>
    </row>
    <row r="58" spans="2:18" ht="12.75">
      <c r="B58" s="104" t="s">
        <v>48</v>
      </c>
      <c r="C58" s="36">
        <v>-720</v>
      </c>
      <c r="D58" s="36">
        <v>-131</v>
      </c>
      <c r="E58" s="36">
        <v>-636</v>
      </c>
      <c r="F58" s="36">
        <v>-250</v>
      </c>
      <c r="G58" s="36">
        <v>-16</v>
      </c>
      <c r="H58" s="36">
        <v>0</v>
      </c>
      <c r="I58" s="43">
        <v>-1753</v>
      </c>
      <c r="K58" s="104" t="s">
        <v>48</v>
      </c>
      <c r="L58" s="38">
        <f aca="true" t="shared" si="8" ref="L58:R65">C11-C58</f>
        <v>-182</v>
      </c>
      <c r="M58" s="38">
        <f t="shared" si="8"/>
        <v>15</v>
      </c>
      <c r="N58" s="38">
        <f t="shared" si="8"/>
        <v>-11</v>
      </c>
      <c r="O58" s="38">
        <f t="shared" si="8"/>
        <v>27</v>
      </c>
      <c r="P58" s="38">
        <f t="shared" si="8"/>
        <v>1</v>
      </c>
      <c r="Q58" s="38">
        <f t="shared" si="8"/>
        <v>1</v>
      </c>
      <c r="R58" s="38">
        <f t="shared" si="8"/>
        <v>-149</v>
      </c>
    </row>
    <row r="59" spans="2:18" ht="12.75">
      <c r="B59" s="104" t="s">
        <v>169</v>
      </c>
      <c r="C59" s="36">
        <v>-1333</v>
      </c>
      <c r="D59" s="36">
        <v>-18434</v>
      </c>
      <c r="E59" s="36">
        <v>-1773</v>
      </c>
      <c r="F59" s="36">
        <v>-1098</v>
      </c>
      <c r="G59" s="36">
        <v>-299</v>
      </c>
      <c r="H59" s="36">
        <v>4802</v>
      </c>
      <c r="I59" s="43">
        <v>-18135</v>
      </c>
      <c r="J59" s="15"/>
      <c r="K59" s="104" t="s">
        <v>169</v>
      </c>
      <c r="L59" s="38">
        <f t="shared" si="8"/>
        <v>-591</v>
      </c>
      <c r="M59" s="38">
        <f t="shared" si="8"/>
        <v>110</v>
      </c>
      <c r="N59" s="38">
        <f t="shared" si="8"/>
        <v>33</v>
      </c>
      <c r="O59" s="38">
        <f t="shared" si="8"/>
        <v>81</v>
      </c>
      <c r="P59" s="38">
        <f t="shared" si="8"/>
        <v>28</v>
      </c>
      <c r="Q59" s="38">
        <f t="shared" si="8"/>
        <v>641</v>
      </c>
      <c r="R59" s="38">
        <f t="shared" si="8"/>
        <v>302</v>
      </c>
    </row>
    <row r="60" spans="2:18" ht="12.75">
      <c r="B60" s="39" t="s">
        <v>46</v>
      </c>
      <c r="C60" s="36">
        <v>-271</v>
      </c>
      <c r="D60" s="36">
        <v>-14586</v>
      </c>
      <c r="E60" s="36">
        <v>-194</v>
      </c>
      <c r="F60" s="36">
        <v>-834</v>
      </c>
      <c r="G60" s="36">
        <v>-84</v>
      </c>
      <c r="H60" s="36">
        <v>1591</v>
      </c>
      <c r="I60" s="43">
        <v>-14378</v>
      </c>
      <c r="J60" s="188"/>
      <c r="K60" s="39" t="s">
        <v>46</v>
      </c>
      <c r="L60" s="38">
        <f t="shared" si="8"/>
        <v>8</v>
      </c>
      <c r="M60" s="38">
        <f t="shared" si="8"/>
        <v>278</v>
      </c>
      <c r="N60" s="38">
        <f t="shared" si="8"/>
        <v>-140</v>
      </c>
      <c r="O60" s="38">
        <f t="shared" si="8"/>
        <v>80</v>
      </c>
      <c r="P60" s="38">
        <f t="shared" si="8"/>
        <v>28</v>
      </c>
      <c r="Q60" s="38">
        <f t="shared" si="8"/>
        <v>838</v>
      </c>
      <c r="R60" s="38">
        <f t="shared" si="8"/>
        <v>1092</v>
      </c>
    </row>
    <row r="61" spans="2:18" ht="12.75">
      <c r="B61" s="40" t="s">
        <v>47</v>
      </c>
      <c r="C61" s="36">
        <v>-778</v>
      </c>
      <c r="D61" s="36">
        <v>-321</v>
      </c>
      <c r="E61" s="36">
        <v>-814</v>
      </c>
      <c r="F61" s="36">
        <v>-100</v>
      </c>
      <c r="G61" s="36">
        <v>-104</v>
      </c>
      <c r="H61" s="36">
        <v>2</v>
      </c>
      <c r="I61" s="43">
        <v>-2115</v>
      </c>
      <c r="J61" s="188"/>
      <c r="K61" s="40" t="s">
        <v>47</v>
      </c>
      <c r="L61" s="38">
        <f t="shared" si="8"/>
        <v>78</v>
      </c>
      <c r="M61" s="38">
        <f t="shared" si="8"/>
        <v>-1</v>
      </c>
      <c r="N61" s="38">
        <f t="shared" si="8"/>
        <v>40</v>
      </c>
      <c r="O61" s="38">
        <f t="shared" si="8"/>
        <v>-12</v>
      </c>
      <c r="P61" s="38">
        <f t="shared" si="8"/>
        <v>7</v>
      </c>
      <c r="Q61" s="38">
        <f t="shared" si="8"/>
        <v>-1</v>
      </c>
      <c r="R61" s="38">
        <f t="shared" si="8"/>
        <v>111</v>
      </c>
    </row>
    <row r="62" spans="2:18" ht="12.75">
      <c r="B62" s="39" t="s">
        <v>49</v>
      </c>
      <c r="C62" s="36">
        <v>-577</v>
      </c>
      <c r="D62" s="36">
        <v>-3538</v>
      </c>
      <c r="E62" s="36">
        <v>-637</v>
      </c>
      <c r="F62" s="36">
        <v>-110</v>
      </c>
      <c r="G62" s="36">
        <v>-102</v>
      </c>
      <c r="H62" s="36">
        <v>3072</v>
      </c>
      <c r="I62" s="43">
        <v>-1892</v>
      </c>
      <c r="J62" s="188"/>
      <c r="K62" s="39" t="s">
        <v>49</v>
      </c>
      <c r="L62" s="38">
        <f t="shared" si="8"/>
        <v>-227</v>
      </c>
      <c r="M62" s="38">
        <f t="shared" si="8"/>
        <v>205</v>
      </c>
      <c r="N62" s="38">
        <f t="shared" si="8"/>
        <v>78</v>
      </c>
      <c r="O62" s="38">
        <f t="shared" si="8"/>
        <v>14</v>
      </c>
      <c r="P62" s="38">
        <f t="shared" si="8"/>
        <v>5</v>
      </c>
      <c r="Q62" s="38">
        <f t="shared" si="8"/>
        <v>-208</v>
      </c>
      <c r="R62" s="38">
        <f t="shared" si="8"/>
        <v>-133</v>
      </c>
    </row>
    <row r="63" spans="2:18" ht="12.75">
      <c r="B63" s="39" t="s">
        <v>50</v>
      </c>
      <c r="C63" s="36">
        <v>399</v>
      </c>
      <c r="D63" s="36">
        <v>41</v>
      </c>
      <c r="E63" s="36">
        <v>79</v>
      </c>
      <c r="F63" s="36">
        <v>0</v>
      </c>
      <c r="G63" s="36">
        <v>0</v>
      </c>
      <c r="H63" s="36">
        <v>145</v>
      </c>
      <c r="I63" s="43">
        <v>664</v>
      </c>
      <c r="J63" s="188"/>
      <c r="K63" s="39" t="s">
        <v>50</v>
      </c>
      <c r="L63" s="38">
        <f t="shared" si="8"/>
        <v>-19</v>
      </c>
      <c r="M63" s="38">
        <f t="shared" si="8"/>
        <v>-4</v>
      </c>
      <c r="N63" s="38">
        <f t="shared" si="8"/>
        <v>17</v>
      </c>
      <c r="O63" s="38">
        <f t="shared" si="8"/>
        <v>0</v>
      </c>
      <c r="P63" s="38">
        <f t="shared" si="8"/>
        <v>0</v>
      </c>
      <c r="Q63" s="38">
        <f t="shared" si="8"/>
        <v>9</v>
      </c>
      <c r="R63" s="38">
        <f t="shared" si="8"/>
        <v>3</v>
      </c>
    </row>
    <row r="64" spans="2:18" ht="12.75">
      <c r="B64" s="39" t="s">
        <v>51</v>
      </c>
      <c r="C64" s="36">
        <v>-106</v>
      </c>
      <c r="D64" s="36">
        <v>-30</v>
      </c>
      <c r="E64" s="36">
        <v>-207</v>
      </c>
      <c r="F64" s="36">
        <v>-54</v>
      </c>
      <c r="G64" s="36">
        <v>-9</v>
      </c>
      <c r="H64" s="36">
        <v>-8</v>
      </c>
      <c r="I64" s="43">
        <v>-414</v>
      </c>
      <c r="J64" s="188"/>
      <c r="K64" s="39" t="s">
        <v>51</v>
      </c>
      <c r="L64" s="38">
        <f t="shared" si="8"/>
        <v>-431</v>
      </c>
      <c r="M64" s="38">
        <f t="shared" si="8"/>
        <v>-368</v>
      </c>
      <c r="N64" s="38">
        <f t="shared" si="8"/>
        <v>38</v>
      </c>
      <c r="O64" s="38">
        <f t="shared" si="8"/>
        <v>-1</v>
      </c>
      <c r="P64" s="38">
        <f t="shared" si="8"/>
        <v>-12</v>
      </c>
      <c r="Q64" s="38">
        <f t="shared" si="8"/>
        <v>3</v>
      </c>
      <c r="R64" s="38">
        <f t="shared" si="8"/>
        <v>-771</v>
      </c>
    </row>
    <row r="65" spans="2:18" ht="12.75">
      <c r="B65" s="105" t="s">
        <v>170</v>
      </c>
      <c r="C65" s="102">
        <v>-2053</v>
      </c>
      <c r="D65" s="102">
        <v>-18565</v>
      </c>
      <c r="E65" s="102">
        <v>-2409</v>
      </c>
      <c r="F65" s="102">
        <v>-1348</v>
      </c>
      <c r="G65" s="102">
        <v>-315</v>
      </c>
      <c r="H65" s="102">
        <v>4802</v>
      </c>
      <c r="I65" s="32">
        <v>-19888</v>
      </c>
      <c r="K65" s="105" t="s">
        <v>170</v>
      </c>
      <c r="L65" s="109">
        <f t="shared" si="8"/>
        <v>-773</v>
      </c>
      <c r="M65" s="109">
        <f t="shared" si="8"/>
        <v>125</v>
      </c>
      <c r="N65" s="109">
        <f t="shared" si="8"/>
        <v>22</v>
      </c>
      <c r="O65" s="109">
        <f t="shared" si="8"/>
        <v>108</v>
      </c>
      <c r="P65" s="109">
        <f t="shared" si="8"/>
        <v>29</v>
      </c>
      <c r="Q65" s="109">
        <f t="shared" si="8"/>
        <v>642</v>
      </c>
      <c r="R65" s="109">
        <f t="shared" si="8"/>
        <v>153</v>
      </c>
    </row>
    <row r="66" spans="2:18" ht="12.75">
      <c r="B66" s="104"/>
      <c r="C66" s="36"/>
      <c r="D66" s="36"/>
      <c r="E66" s="36"/>
      <c r="F66" s="36"/>
      <c r="G66" s="36"/>
      <c r="H66" s="36"/>
      <c r="I66" s="36"/>
      <c r="K66" s="104"/>
      <c r="L66" s="38"/>
      <c r="M66" s="38"/>
      <c r="N66" s="38"/>
      <c r="O66" s="38"/>
      <c r="P66" s="38"/>
      <c r="Q66" s="38"/>
      <c r="R66" s="45"/>
    </row>
    <row r="67" spans="2:18" ht="13.5" thickBot="1">
      <c r="B67" s="107" t="s">
        <v>53</v>
      </c>
      <c r="C67" s="47">
        <v>2204</v>
      </c>
      <c r="D67" s="47">
        <v>107</v>
      </c>
      <c r="E67" s="47">
        <v>727</v>
      </c>
      <c r="F67" s="47">
        <v>97</v>
      </c>
      <c r="G67" s="47">
        <v>-22</v>
      </c>
      <c r="H67" s="47">
        <v>-58</v>
      </c>
      <c r="I67" s="47">
        <v>3055</v>
      </c>
      <c r="K67" s="107" t="s">
        <v>53</v>
      </c>
      <c r="L67" s="49">
        <f aca="true" t="shared" si="9" ref="L67:R67">C20-C67</f>
        <v>-171</v>
      </c>
      <c r="M67" s="49">
        <f t="shared" si="9"/>
        <v>59</v>
      </c>
      <c r="N67" s="49">
        <f t="shared" si="9"/>
        <v>111</v>
      </c>
      <c r="O67" s="49">
        <f t="shared" si="9"/>
        <v>-11</v>
      </c>
      <c r="P67" s="49">
        <f t="shared" si="9"/>
        <v>-29</v>
      </c>
      <c r="Q67" s="49">
        <f t="shared" si="9"/>
        <v>70</v>
      </c>
      <c r="R67" s="49">
        <f t="shared" si="9"/>
        <v>29</v>
      </c>
    </row>
    <row r="68" spans="2:18" ht="13.5" thickTop="1">
      <c r="B68" s="104"/>
      <c r="C68" s="36"/>
      <c r="D68" s="36"/>
      <c r="E68" s="36"/>
      <c r="F68" s="36"/>
      <c r="G68" s="36"/>
      <c r="H68" s="36"/>
      <c r="I68" s="43"/>
      <c r="K68" s="104"/>
      <c r="L68" s="38"/>
      <c r="M68" s="38"/>
      <c r="N68" s="38"/>
      <c r="O68" s="38"/>
      <c r="P68" s="38"/>
      <c r="Q68" s="38"/>
      <c r="R68" s="38"/>
    </row>
    <row r="69" spans="2:18" ht="12.75">
      <c r="B69" s="104" t="s">
        <v>171</v>
      </c>
      <c r="C69" s="36"/>
      <c r="D69" s="36"/>
      <c r="E69" s="36"/>
      <c r="F69" s="36"/>
      <c r="G69" s="36"/>
      <c r="H69" s="36"/>
      <c r="I69" s="43">
        <v>-310</v>
      </c>
      <c r="K69" s="104" t="s">
        <v>171</v>
      </c>
      <c r="L69" s="38"/>
      <c r="M69" s="38"/>
      <c r="N69" s="38"/>
      <c r="O69" s="38"/>
      <c r="P69" s="38"/>
      <c r="Q69" s="38"/>
      <c r="R69" s="38">
        <f>I22-I69</f>
        <v>95</v>
      </c>
    </row>
    <row r="70" spans="2:18" ht="12.75">
      <c r="B70" s="104" t="s">
        <v>56</v>
      </c>
      <c r="C70" s="36"/>
      <c r="D70" s="36">
        <v>-36</v>
      </c>
      <c r="E70" s="36"/>
      <c r="F70" s="36"/>
      <c r="G70" s="36"/>
      <c r="H70" s="36"/>
      <c r="I70" s="43">
        <v>-36</v>
      </c>
      <c r="K70" s="104" t="s">
        <v>56</v>
      </c>
      <c r="L70" s="38"/>
      <c r="M70" s="38">
        <f>D23-D70</f>
        <v>36</v>
      </c>
      <c r="N70" s="38"/>
      <c r="O70" s="38"/>
      <c r="P70" s="38"/>
      <c r="Q70" s="38"/>
      <c r="R70" s="38">
        <f>I23-I70</f>
        <v>36</v>
      </c>
    </row>
    <row r="71" spans="2:18" ht="12.75">
      <c r="B71" s="104"/>
      <c r="C71" s="36"/>
      <c r="D71" s="36"/>
      <c r="E71" s="36"/>
      <c r="F71" s="36"/>
      <c r="G71" s="36"/>
      <c r="H71" s="36"/>
      <c r="I71" s="43"/>
      <c r="K71" s="104"/>
      <c r="L71" s="38"/>
      <c r="M71" s="38"/>
      <c r="N71" s="38"/>
      <c r="O71" s="38"/>
      <c r="P71" s="38"/>
      <c r="Q71" s="38"/>
      <c r="R71" s="38"/>
    </row>
    <row r="72" spans="2:18" ht="12.75">
      <c r="B72" s="110" t="s">
        <v>57</v>
      </c>
      <c r="C72" s="102"/>
      <c r="D72" s="102"/>
      <c r="E72" s="102"/>
      <c r="F72" s="102"/>
      <c r="G72" s="102"/>
      <c r="H72" s="102"/>
      <c r="I72" s="32">
        <v>2709</v>
      </c>
      <c r="K72" s="110" t="s">
        <v>57</v>
      </c>
      <c r="L72" s="109"/>
      <c r="M72" s="109"/>
      <c r="N72" s="109"/>
      <c r="O72" s="109"/>
      <c r="P72" s="109"/>
      <c r="Q72" s="109"/>
      <c r="R72" s="34">
        <f>I25-I72</f>
        <v>160</v>
      </c>
    </row>
    <row r="73" spans="2:18" ht="12.75">
      <c r="B73" s="104"/>
      <c r="C73" s="36"/>
      <c r="D73" s="36"/>
      <c r="E73" s="36"/>
      <c r="F73" s="36"/>
      <c r="G73" s="36"/>
      <c r="H73" s="36"/>
      <c r="I73" s="43"/>
      <c r="K73" s="104"/>
      <c r="L73" s="38"/>
      <c r="M73" s="38"/>
      <c r="N73" s="38"/>
      <c r="O73" s="38"/>
      <c r="P73" s="38"/>
      <c r="Q73" s="38"/>
      <c r="R73" s="38"/>
    </row>
    <row r="74" spans="2:18" ht="12.75">
      <c r="B74" s="104" t="s">
        <v>58</v>
      </c>
      <c r="C74" s="36"/>
      <c r="D74" s="36"/>
      <c r="E74" s="36"/>
      <c r="F74" s="36"/>
      <c r="G74" s="36"/>
      <c r="H74" s="36"/>
      <c r="I74" s="43">
        <v>-627</v>
      </c>
      <c r="K74" s="104" t="s">
        <v>58</v>
      </c>
      <c r="L74" s="38"/>
      <c r="M74" s="38"/>
      <c r="N74" s="38"/>
      <c r="O74" s="38"/>
      <c r="P74" s="38"/>
      <c r="Q74" s="38"/>
      <c r="R74" s="38">
        <f>I27-I74</f>
        <v>-106</v>
      </c>
    </row>
    <row r="75" spans="2:18" ht="12.75">
      <c r="B75" s="104"/>
      <c r="C75" s="36"/>
      <c r="D75" s="36"/>
      <c r="E75" s="36"/>
      <c r="F75" s="36"/>
      <c r="G75" s="36"/>
      <c r="H75" s="36"/>
      <c r="I75" s="43"/>
      <c r="K75" s="104"/>
      <c r="L75" s="38"/>
      <c r="M75" s="38"/>
      <c r="N75" s="38"/>
      <c r="O75" s="38"/>
      <c r="P75" s="38"/>
      <c r="Q75" s="38"/>
      <c r="R75" s="38"/>
    </row>
    <row r="76" spans="2:18" ht="13.5" thickBot="1">
      <c r="B76" s="107" t="s">
        <v>172</v>
      </c>
      <c r="C76" s="112"/>
      <c r="D76" s="112"/>
      <c r="E76" s="112"/>
      <c r="F76" s="112"/>
      <c r="G76" s="112"/>
      <c r="H76" s="112"/>
      <c r="I76" s="47">
        <v>2082</v>
      </c>
      <c r="K76" s="107" t="s">
        <v>172</v>
      </c>
      <c r="L76" s="119"/>
      <c r="M76" s="119"/>
      <c r="N76" s="119"/>
      <c r="O76" s="119"/>
      <c r="P76" s="119"/>
      <c r="Q76" s="119"/>
      <c r="R76" s="49">
        <f>I29-I76</f>
        <v>54</v>
      </c>
    </row>
    <row r="77" spans="2:18" ht="13.5" thickTop="1">
      <c r="B77" s="104"/>
      <c r="C77" s="36"/>
      <c r="D77" s="36"/>
      <c r="E77" s="36"/>
      <c r="F77" s="36"/>
      <c r="G77" s="36"/>
      <c r="H77" s="36"/>
      <c r="I77" s="43"/>
      <c r="K77" s="104"/>
      <c r="L77" s="38"/>
      <c r="M77" s="38"/>
      <c r="N77" s="38"/>
      <c r="O77" s="38"/>
      <c r="P77" s="38"/>
      <c r="Q77" s="38"/>
      <c r="R77" s="38"/>
    </row>
    <row r="78" spans="2:18" ht="12.75">
      <c r="B78" s="114" t="s">
        <v>173</v>
      </c>
      <c r="C78" s="36"/>
      <c r="D78" s="36"/>
      <c r="E78" s="36"/>
      <c r="F78" s="36"/>
      <c r="G78" s="36"/>
      <c r="H78" s="36"/>
      <c r="I78" s="43"/>
      <c r="K78" s="114" t="s">
        <v>173</v>
      </c>
      <c r="L78" s="38"/>
      <c r="M78" s="38"/>
      <c r="N78" s="38"/>
      <c r="O78" s="38"/>
      <c r="P78" s="38"/>
      <c r="Q78" s="38"/>
      <c r="R78" s="38"/>
    </row>
    <row r="79" spans="2:18" ht="12.75">
      <c r="B79" s="104" t="s">
        <v>174</v>
      </c>
      <c r="C79" s="36">
        <v>16429</v>
      </c>
      <c r="D79" s="36">
        <v>16865</v>
      </c>
      <c r="E79" s="36">
        <v>13780</v>
      </c>
      <c r="F79" s="36">
        <v>3961</v>
      </c>
      <c r="G79" s="36">
        <v>437</v>
      </c>
      <c r="H79" s="36">
        <v>-6689</v>
      </c>
      <c r="I79" s="43">
        <v>44783</v>
      </c>
      <c r="K79" s="104" t="s">
        <v>174</v>
      </c>
      <c r="L79" s="38">
        <f aca="true" t="shared" si="10" ref="L79:R79">C32-C79</f>
        <v>-1353</v>
      </c>
      <c r="M79" s="38">
        <f t="shared" si="10"/>
        <v>1360</v>
      </c>
      <c r="N79" s="38">
        <f t="shared" si="10"/>
        <v>-182</v>
      </c>
      <c r="O79" s="38">
        <f t="shared" si="10"/>
        <v>13</v>
      </c>
      <c r="P79" s="38">
        <f t="shared" si="10"/>
        <v>-114</v>
      </c>
      <c r="Q79" s="38">
        <f t="shared" si="10"/>
        <v>1076</v>
      </c>
      <c r="R79" s="38">
        <f t="shared" si="10"/>
        <v>800</v>
      </c>
    </row>
    <row r="80" spans="2:18" ht="12.75">
      <c r="B80" s="104" t="s">
        <v>175</v>
      </c>
      <c r="C80" s="36"/>
      <c r="D80" s="36">
        <v>736</v>
      </c>
      <c r="E80" s="36"/>
      <c r="F80" s="36"/>
      <c r="G80" s="36"/>
      <c r="H80" s="36"/>
      <c r="I80" s="43">
        <v>736</v>
      </c>
      <c r="K80" s="104" t="s">
        <v>175</v>
      </c>
      <c r="L80" s="38"/>
      <c r="M80" s="38">
        <f>D33-D80</f>
        <v>-8</v>
      </c>
      <c r="N80" s="38"/>
      <c r="O80" s="38"/>
      <c r="P80" s="38"/>
      <c r="Q80" s="38"/>
      <c r="R80" s="38">
        <f>I33-I80</f>
        <v>-8</v>
      </c>
    </row>
    <row r="81" spans="2:18" ht="12.75">
      <c r="B81" s="104" t="s">
        <v>176</v>
      </c>
      <c r="C81" s="36"/>
      <c r="D81" s="36"/>
      <c r="E81" s="36"/>
      <c r="F81" s="36"/>
      <c r="G81" s="36"/>
      <c r="H81" s="36"/>
      <c r="I81" s="43">
        <v>311</v>
      </c>
      <c r="K81" s="104" t="s">
        <v>176</v>
      </c>
      <c r="L81" s="38"/>
      <c r="M81" s="38"/>
      <c r="N81" s="38"/>
      <c r="O81" s="38"/>
      <c r="P81" s="38"/>
      <c r="Q81" s="38"/>
      <c r="R81" s="38">
        <f>I34-I81</f>
        <v>-72</v>
      </c>
    </row>
    <row r="82" spans="2:18" ht="12.75">
      <c r="B82" s="104" t="s">
        <v>77</v>
      </c>
      <c r="C82" s="36"/>
      <c r="D82" s="36"/>
      <c r="E82" s="36"/>
      <c r="F82" s="36"/>
      <c r="G82" s="36"/>
      <c r="H82" s="36"/>
      <c r="I82" s="43">
        <v>2283</v>
      </c>
      <c r="K82" s="104" t="s">
        <v>77</v>
      </c>
      <c r="L82" s="38"/>
      <c r="M82" s="38"/>
      <c r="N82" s="38"/>
      <c r="O82" s="38"/>
      <c r="P82" s="38"/>
      <c r="Q82" s="38"/>
      <c r="R82" s="38">
        <f>I35-I82</f>
        <v>-191</v>
      </c>
    </row>
    <row r="83" spans="2:18" ht="12.75">
      <c r="B83" s="104"/>
      <c r="C83" s="36"/>
      <c r="D83" s="36"/>
      <c r="E83" s="36"/>
      <c r="F83" s="36"/>
      <c r="G83" s="36"/>
      <c r="H83" s="36"/>
      <c r="I83" s="43"/>
      <c r="K83" s="104"/>
      <c r="L83" s="38"/>
      <c r="M83" s="38"/>
      <c r="N83" s="38"/>
      <c r="O83" s="38"/>
      <c r="P83" s="38"/>
      <c r="Q83" s="38"/>
      <c r="R83" s="38"/>
    </row>
    <row r="84" spans="2:18" ht="13.5" thickBot="1">
      <c r="B84" s="107" t="s">
        <v>90</v>
      </c>
      <c r="C84" s="47"/>
      <c r="D84" s="47"/>
      <c r="E84" s="47"/>
      <c r="F84" s="47"/>
      <c r="G84" s="47"/>
      <c r="H84" s="47"/>
      <c r="I84" s="47">
        <v>48113</v>
      </c>
      <c r="K84" s="107" t="s">
        <v>90</v>
      </c>
      <c r="L84" s="49"/>
      <c r="M84" s="49"/>
      <c r="N84" s="49"/>
      <c r="O84" s="49"/>
      <c r="P84" s="49"/>
      <c r="Q84" s="49"/>
      <c r="R84" s="49">
        <f>I37-I84</f>
        <v>529</v>
      </c>
    </row>
    <row r="85" spans="2:18" ht="13.5" thickTop="1">
      <c r="B85" s="104"/>
      <c r="C85" s="36"/>
      <c r="D85" s="36"/>
      <c r="E85" s="36"/>
      <c r="F85" s="36"/>
      <c r="G85" s="36"/>
      <c r="H85" s="36"/>
      <c r="I85" s="43"/>
      <c r="K85" s="104"/>
      <c r="L85" s="38"/>
      <c r="M85" s="38"/>
      <c r="N85" s="38"/>
      <c r="O85" s="38"/>
      <c r="P85" s="38"/>
      <c r="Q85" s="38"/>
      <c r="R85" s="38"/>
    </row>
    <row r="86" spans="2:18" ht="12.75">
      <c r="B86" s="104" t="s">
        <v>99</v>
      </c>
      <c r="C86" s="36"/>
      <c r="D86" s="36"/>
      <c r="E86" s="36"/>
      <c r="F86" s="36"/>
      <c r="G86" s="36"/>
      <c r="H86" s="36"/>
      <c r="I86" s="43">
        <v>28539</v>
      </c>
      <c r="K86" s="104" t="s">
        <v>99</v>
      </c>
      <c r="L86" s="38"/>
      <c r="M86" s="38"/>
      <c r="N86" s="38"/>
      <c r="O86" s="38"/>
      <c r="P86" s="38"/>
      <c r="Q86" s="38"/>
      <c r="R86" s="38">
        <f>I39-I86</f>
        <v>1150</v>
      </c>
    </row>
    <row r="87" spans="2:18" ht="12.75">
      <c r="B87" s="104" t="s">
        <v>177</v>
      </c>
      <c r="C87" s="36">
        <v>5752</v>
      </c>
      <c r="D87" s="36">
        <v>4402</v>
      </c>
      <c r="E87" s="36">
        <v>2655</v>
      </c>
      <c r="F87" s="36">
        <v>1898</v>
      </c>
      <c r="G87" s="36">
        <v>165</v>
      </c>
      <c r="H87" s="36">
        <v>-6285</v>
      </c>
      <c r="I87" s="43">
        <v>8587</v>
      </c>
      <c r="K87" s="104" t="s">
        <v>177</v>
      </c>
      <c r="L87" s="38">
        <f aca="true" t="shared" si="11" ref="L87:Q87">C40-C87</f>
        <v>-765</v>
      </c>
      <c r="M87" s="38">
        <f t="shared" si="11"/>
        <v>-498</v>
      </c>
      <c r="N87" s="38">
        <f t="shared" si="11"/>
        <v>-302</v>
      </c>
      <c r="O87" s="38">
        <f t="shared" si="11"/>
        <v>32</v>
      </c>
      <c r="P87" s="38">
        <f t="shared" si="11"/>
        <v>-15</v>
      </c>
      <c r="Q87" s="38">
        <f t="shared" si="11"/>
        <v>981</v>
      </c>
      <c r="R87" s="38">
        <f>I40-I87</f>
        <v>-567</v>
      </c>
    </row>
    <row r="88" spans="2:18" ht="12.75">
      <c r="B88" s="104" t="s">
        <v>178</v>
      </c>
      <c r="C88" s="36"/>
      <c r="D88" s="36"/>
      <c r="E88" s="36"/>
      <c r="F88" s="36"/>
      <c r="G88" s="36"/>
      <c r="H88" s="36"/>
      <c r="I88" s="43">
        <v>7792</v>
      </c>
      <c r="K88" s="104" t="s">
        <v>178</v>
      </c>
      <c r="L88" s="38"/>
      <c r="M88" s="38"/>
      <c r="N88" s="38"/>
      <c r="O88" s="38"/>
      <c r="P88" s="38"/>
      <c r="Q88" s="38"/>
      <c r="R88" s="38">
        <f>I41-I88</f>
        <v>-103</v>
      </c>
    </row>
    <row r="89" spans="2:18" ht="12.75">
      <c r="B89" s="104" t="s">
        <v>105</v>
      </c>
      <c r="C89" s="36"/>
      <c r="D89" s="36"/>
      <c r="E89" s="36"/>
      <c r="F89" s="36"/>
      <c r="G89" s="36"/>
      <c r="H89" s="36"/>
      <c r="I89" s="43">
        <v>3195</v>
      </c>
      <c r="K89" s="104" t="s">
        <v>105</v>
      </c>
      <c r="L89" s="38"/>
      <c r="M89" s="38"/>
      <c r="N89" s="38"/>
      <c r="O89" s="38"/>
      <c r="P89" s="38"/>
      <c r="Q89" s="38"/>
      <c r="R89" s="38">
        <f>I42-I89</f>
        <v>49</v>
      </c>
    </row>
    <row r="90" spans="2:18" ht="12.75">
      <c r="B90" s="104"/>
      <c r="C90" s="36"/>
      <c r="D90" s="36"/>
      <c r="E90" s="36"/>
      <c r="F90" s="36"/>
      <c r="G90" s="36"/>
      <c r="H90" s="36"/>
      <c r="I90" s="43"/>
      <c r="K90" s="104"/>
      <c r="L90" s="38"/>
      <c r="M90" s="38"/>
      <c r="N90" s="38"/>
      <c r="O90" s="38"/>
      <c r="P90" s="38"/>
      <c r="Q90" s="38"/>
      <c r="R90" s="38"/>
    </row>
    <row r="91" spans="2:18" ht="13.5" thickBot="1">
      <c r="B91" s="107" t="s">
        <v>115</v>
      </c>
      <c r="C91" s="47"/>
      <c r="D91" s="47"/>
      <c r="E91" s="47"/>
      <c r="F91" s="47"/>
      <c r="G91" s="47"/>
      <c r="H91" s="47"/>
      <c r="I91" s="47">
        <v>48113</v>
      </c>
      <c r="K91" s="107" t="s">
        <v>115</v>
      </c>
      <c r="L91" s="49"/>
      <c r="M91" s="49"/>
      <c r="N91" s="49"/>
      <c r="O91" s="49"/>
      <c r="P91" s="49"/>
      <c r="Q91" s="49"/>
      <c r="R91" s="49">
        <f>I44-I91</f>
        <v>529</v>
      </c>
    </row>
    <row r="92" spans="2:18" ht="13.5" thickTop="1">
      <c r="B92" s="104"/>
      <c r="C92" s="36"/>
      <c r="D92" s="36"/>
      <c r="E92" s="36"/>
      <c r="F92" s="36"/>
      <c r="G92" s="36"/>
      <c r="H92" s="36"/>
      <c r="I92" s="43"/>
      <c r="K92" s="104"/>
      <c r="L92" s="38"/>
      <c r="M92" s="38"/>
      <c r="N92" s="38"/>
      <c r="O92" s="38"/>
      <c r="P92" s="38"/>
      <c r="Q92" s="38"/>
      <c r="R92" s="38"/>
    </row>
    <row r="93" spans="2:18" ht="12.75">
      <c r="B93" s="114" t="s">
        <v>179</v>
      </c>
      <c r="C93" s="36"/>
      <c r="D93" s="36"/>
      <c r="E93" s="36"/>
      <c r="F93" s="36"/>
      <c r="G93" s="36"/>
      <c r="H93" s="36"/>
      <c r="I93" s="43"/>
      <c r="K93" s="114" t="s">
        <v>179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5" t="s">
        <v>180</v>
      </c>
      <c r="C94" s="112">
        <v>-1261</v>
      </c>
      <c r="D94" s="112">
        <v>-156</v>
      </c>
      <c r="E94" s="112">
        <v>-810</v>
      </c>
      <c r="F94" s="112">
        <v>-98</v>
      </c>
      <c r="G94" s="112">
        <v>-11</v>
      </c>
      <c r="H94" s="112">
        <v>29</v>
      </c>
      <c r="I94" s="47">
        <v>-2307</v>
      </c>
      <c r="K94" s="115" t="s">
        <v>180</v>
      </c>
      <c r="L94" s="119">
        <f aca="true" t="shared" si="12" ref="L94:R95">C47-C94</f>
        <v>424</v>
      </c>
      <c r="M94" s="119">
        <f t="shared" si="12"/>
        <v>7</v>
      </c>
      <c r="N94" s="119">
        <f t="shared" si="12"/>
        <v>4</v>
      </c>
      <c r="O94" s="119">
        <f t="shared" si="12"/>
        <v>-66</v>
      </c>
      <c r="P94" s="119">
        <f t="shared" si="12"/>
        <v>3</v>
      </c>
      <c r="Q94" s="119">
        <f t="shared" si="12"/>
        <v>-48</v>
      </c>
      <c r="R94" s="49">
        <f t="shared" si="12"/>
        <v>324</v>
      </c>
    </row>
    <row r="95" spans="2:18" ht="13.5" thickTop="1">
      <c r="B95" s="104" t="s">
        <v>181</v>
      </c>
      <c r="C95" s="36">
        <v>-1021</v>
      </c>
      <c r="D95" s="36">
        <v>-1516</v>
      </c>
      <c r="E95" s="36">
        <v>-100</v>
      </c>
      <c r="F95" s="36">
        <v>-35</v>
      </c>
      <c r="G95" s="36">
        <v>-9</v>
      </c>
      <c r="H95" s="36">
        <v>3</v>
      </c>
      <c r="I95" s="43">
        <v>-2678</v>
      </c>
      <c r="K95" s="104" t="s">
        <v>181</v>
      </c>
      <c r="L95" s="38">
        <f t="shared" si="12"/>
        <v>-963</v>
      </c>
      <c r="M95" s="38">
        <f t="shared" si="12"/>
        <v>-76</v>
      </c>
      <c r="N95" s="38">
        <f t="shared" si="12"/>
        <v>-17</v>
      </c>
      <c r="O95" s="38">
        <f t="shared" si="12"/>
        <v>3</v>
      </c>
      <c r="P95" s="38">
        <f t="shared" si="12"/>
        <v>-12</v>
      </c>
      <c r="Q95" s="38">
        <f t="shared" si="12"/>
        <v>-2</v>
      </c>
      <c r="R95" s="45">
        <f t="shared" si="12"/>
        <v>-1067</v>
      </c>
    </row>
    <row r="96" spans="2:18" ht="13.5" thickBot="1">
      <c r="B96" s="116" t="s">
        <v>182</v>
      </c>
      <c r="C96" s="117"/>
      <c r="D96" s="117"/>
      <c r="E96" s="117"/>
      <c r="F96" s="117"/>
      <c r="G96" s="117"/>
      <c r="H96" s="117"/>
      <c r="I96" s="149">
        <v>-42</v>
      </c>
      <c r="K96" s="116" t="s">
        <v>182</v>
      </c>
      <c r="L96" s="120"/>
      <c r="M96" s="120"/>
      <c r="N96" s="120"/>
      <c r="O96" s="120"/>
      <c r="P96" s="120"/>
      <c r="Q96" s="120"/>
      <c r="R96" s="120">
        <f>I49-I96</f>
        <v>-5</v>
      </c>
    </row>
    <row r="97" spans="2:9" ht="13.5" thickTop="1">
      <c r="B97" s="15"/>
      <c r="C97" s="15"/>
      <c r="D97" s="15"/>
      <c r="E97" s="15"/>
      <c r="F97" s="15"/>
      <c r="G97" s="15"/>
      <c r="H97" s="15"/>
      <c r="I97" s="15"/>
    </row>
    <row r="98" spans="2:9" ht="12.75">
      <c r="B98" s="15"/>
      <c r="C98" s="15"/>
      <c r="D98" s="15"/>
      <c r="E98" s="15"/>
      <c r="F98" s="15"/>
      <c r="G98" s="15"/>
      <c r="H98" s="15"/>
      <c r="I98" s="15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C2:I2"/>
    <mergeCell ref="L2:R2"/>
    <mergeCell ref="L52:R52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10" min="1" max="9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12.75">
      <c r="B2" s="90" t="s">
        <v>157</v>
      </c>
      <c r="C2" s="250" t="s">
        <v>66</v>
      </c>
      <c r="D2" s="250"/>
      <c r="E2" s="250"/>
      <c r="F2" s="250"/>
      <c r="G2" s="250"/>
      <c r="H2" s="250"/>
      <c r="I2" s="250"/>
      <c r="K2" s="90" t="s">
        <v>157</v>
      </c>
      <c r="L2" s="250" t="s">
        <v>0</v>
      </c>
      <c r="M2" s="250"/>
      <c r="N2" s="250"/>
      <c r="O2" s="250"/>
      <c r="P2" s="250"/>
      <c r="Q2" s="250"/>
      <c r="R2" s="250"/>
    </row>
    <row r="3" spans="2:11" s="15" customFormat="1" ht="12.75">
      <c r="B3" s="91"/>
      <c r="K3" s="91"/>
    </row>
    <row r="4" spans="2:18" ht="25.5">
      <c r="B4" s="178" t="s">
        <v>259</v>
      </c>
      <c r="C4" s="93" t="s">
        <v>158</v>
      </c>
      <c r="D4" s="93" t="s">
        <v>159</v>
      </c>
      <c r="E4" s="93" t="s">
        <v>160</v>
      </c>
      <c r="F4" s="93" t="s">
        <v>161</v>
      </c>
      <c r="G4" s="93" t="s">
        <v>162</v>
      </c>
      <c r="H4" s="93" t="s">
        <v>163</v>
      </c>
      <c r="I4" s="93" t="s">
        <v>164</v>
      </c>
      <c r="K4" s="94" t="s">
        <v>44</v>
      </c>
      <c r="L4" s="95" t="s">
        <v>158</v>
      </c>
      <c r="M4" s="95" t="s">
        <v>159</v>
      </c>
      <c r="N4" s="95" t="s">
        <v>160</v>
      </c>
      <c r="O4" s="95" t="s">
        <v>161</v>
      </c>
      <c r="P4" s="95" t="s">
        <v>162</v>
      </c>
      <c r="Q4" s="95" t="s">
        <v>163</v>
      </c>
      <c r="R4" s="95" t="s">
        <v>164</v>
      </c>
    </row>
    <row r="5" spans="2:18" ht="12.75">
      <c r="B5" s="96" t="s">
        <v>165</v>
      </c>
      <c r="C5" s="97"/>
      <c r="D5" s="97"/>
      <c r="E5" s="97"/>
      <c r="F5" s="97"/>
      <c r="G5" s="97"/>
      <c r="H5" s="97"/>
      <c r="I5" s="98"/>
      <c r="K5" s="96" t="s">
        <v>165</v>
      </c>
      <c r="L5" s="97"/>
      <c r="M5" s="97"/>
      <c r="N5" s="97"/>
      <c r="O5" s="97"/>
      <c r="P5" s="97"/>
      <c r="Q5" s="97"/>
      <c r="R5" s="98"/>
    </row>
    <row r="6" spans="2:18" ht="12.75">
      <c r="B6" s="99"/>
      <c r="C6" s="36"/>
      <c r="D6" s="36"/>
      <c r="E6" s="36"/>
      <c r="F6" s="36"/>
      <c r="G6" s="36"/>
      <c r="H6" s="36"/>
      <c r="I6" s="36"/>
      <c r="K6" s="99"/>
      <c r="L6" s="36"/>
      <c r="M6" s="36"/>
      <c r="N6" s="36"/>
      <c r="O6" s="36"/>
      <c r="P6" s="36"/>
      <c r="Q6" s="36"/>
      <c r="R6" s="36"/>
    </row>
    <row r="7" spans="2:18" ht="12.75">
      <c r="B7" s="99" t="s">
        <v>166</v>
      </c>
      <c r="C7" s="36">
        <v>1002</v>
      </c>
      <c r="D7" s="36">
        <v>5167</v>
      </c>
      <c r="E7" s="36">
        <v>85</v>
      </c>
      <c r="F7" s="36">
        <v>135</v>
      </c>
      <c r="G7" s="36">
        <v>47</v>
      </c>
      <c r="H7" s="36">
        <v>0</v>
      </c>
      <c r="I7" s="43">
        <v>6436</v>
      </c>
      <c r="K7" s="99" t="s">
        <v>166</v>
      </c>
      <c r="L7" s="100">
        <f aca="true" t="shared" si="0" ref="L7:P9">C7/C39-1</f>
        <v>-0.08743169398907102</v>
      </c>
      <c r="M7" s="100">
        <f t="shared" si="0"/>
        <v>0.08664563617245014</v>
      </c>
      <c r="N7" s="100">
        <f t="shared" si="0"/>
        <v>1.8333333333333335</v>
      </c>
      <c r="O7" s="100">
        <f t="shared" si="0"/>
        <v>-0.4421487603305785</v>
      </c>
      <c r="P7" s="100">
        <f t="shared" si="0"/>
        <v>-0.39743589743589747</v>
      </c>
      <c r="Q7" s="100"/>
      <c r="R7" s="100">
        <f>I7/I39-1</f>
        <v>0.03756246977269062</v>
      </c>
    </row>
    <row r="8" spans="2:18" ht="12.75">
      <c r="B8" s="99" t="s">
        <v>167</v>
      </c>
      <c r="C8" s="36">
        <v>431</v>
      </c>
      <c r="D8" s="36">
        <v>133</v>
      </c>
      <c r="E8" s="36">
        <v>821</v>
      </c>
      <c r="F8" s="36">
        <v>156</v>
      </c>
      <c r="G8" s="36">
        <v>38</v>
      </c>
      <c r="H8" s="36">
        <v>-1579</v>
      </c>
      <c r="I8" s="43">
        <v>0</v>
      </c>
      <c r="K8" s="99" t="s">
        <v>167</v>
      </c>
      <c r="L8" s="100">
        <f t="shared" si="0"/>
        <v>-0.03579418344519014</v>
      </c>
      <c r="M8" s="100">
        <f t="shared" si="0"/>
        <v>0.47777777777777786</v>
      </c>
      <c r="N8" s="100">
        <f t="shared" si="0"/>
        <v>0.026250000000000107</v>
      </c>
      <c r="O8" s="100">
        <f t="shared" si="0"/>
        <v>1.08</v>
      </c>
      <c r="P8" s="100">
        <f t="shared" si="0"/>
        <v>0.7272727272727273</v>
      </c>
      <c r="Q8" s="100">
        <f>H8/H40-1</f>
        <v>0.10111576011157597</v>
      </c>
      <c r="R8" s="100"/>
    </row>
    <row r="9" spans="2:18" ht="12.75">
      <c r="B9" s="101" t="s">
        <v>168</v>
      </c>
      <c r="C9" s="102">
        <v>1433</v>
      </c>
      <c r="D9" s="102">
        <v>5300</v>
      </c>
      <c r="E9" s="102">
        <v>906</v>
      </c>
      <c r="F9" s="102">
        <v>291</v>
      </c>
      <c r="G9" s="102">
        <v>85</v>
      </c>
      <c r="H9" s="102">
        <v>-1579</v>
      </c>
      <c r="I9" s="32">
        <v>6436</v>
      </c>
      <c r="K9" s="101" t="s">
        <v>168</v>
      </c>
      <c r="L9" s="103">
        <f t="shared" si="0"/>
        <v>-0.0724919093851133</v>
      </c>
      <c r="M9" s="103">
        <f t="shared" si="0"/>
        <v>0.09391124871001022</v>
      </c>
      <c r="N9" s="103">
        <f t="shared" si="0"/>
        <v>0.0915662650602409</v>
      </c>
      <c r="O9" s="103">
        <f t="shared" si="0"/>
        <v>-0.082018927444795</v>
      </c>
      <c r="P9" s="103">
        <f t="shared" si="0"/>
        <v>-0.15000000000000002</v>
      </c>
      <c r="Q9" s="103">
        <f>H9/H41-1</f>
        <v>0.10111576011157597</v>
      </c>
      <c r="R9" s="103">
        <f>I9/I41-1</f>
        <v>0.03756246977269062</v>
      </c>
    </row>
    <row r="10" spans="2:18" ht="12.75">
      <c r="B10" s="99"/>
      <c r="C10" s="36"/>
      <c r="D10" s="36"/>
      <c r="E10" s="36"/>
      <c r="F10" s="36"/>
      <c r="G10" s="36"/>
      <c r="H10" s="36"/>
      <c r="I10" s="43"/>
      <c r="K10" s="99"/>
      <c r="L10" s="100"/>
      <c r="M10" s="100"/>
      <c r="N10" s="100"/>
      <c r="O10" s="100"/>
      <c r="P10" s="100"/>
      <c r="Q10" s="100"/>
      <c r="R10" s="100"/>
    </row>
    <row r="11" spans="2:18" ht="12.75">
      <c r="B11" s="104" t="s">
        <v>48</v>
      </c>
      <c r="C11" s="36">
        <v>-277</v>
      </c>
      <c r="D11" s="36">
        <v>-39</v>
      </c>
      <c r="E11" s="36">
        <v>-216</v>
      </c>
      <c r="F11" s="36">
        <v>-68</v>
      </c>
      <c r="G11" s="36">
        <v>-5</v>
      </c>
      <c r="H11" s="36">
        <v>1</v>
      </c>
      <c r="I11" s="43">
        <v>-604</v>
      </c>
      <c r="K11" s="104" t="s">
        <v>48</v>
      </c>
      <c r="L11" s="100">
        <f aca="true" t="shared" si="1" ref="L11:P18">C11/C43-1</f>
        <v>0.09055118110236227</v>
      </c>
      <c r="M11" s="100">
        <f t="shared" si="1"/>
        <v>-0.11363636363636365</v>
      </c>
      <c r="N11" s="100">
        <f t="shared" si="1"/>
        <v>0.009345794392523255</v>
      </c>
      <c r="O11" s="100">
        <f t="shared" si="1"/>
        <v>-0.08108108108108103</v>
      </c>
      <c r="P11" s="100">
        <f t="shared" si="1"/>
        <v>0</v>
      </c>
      <c r="Q11" s="100"/>
      <c r="R11" s="100">
        <f aca="true" t="shared" si="2" ref="R11:R18">I11/I43-1</f>
        <v>0.021996615905245376</v>
      </c>
    </row>
    <row r="12" spans="2:18" ht="12.75">
      <c r="B12" s="104" t="s">
        <v>169</v>
      </c>
      <c r="C12" s="36">
        <v>-439</v>
      </c>
      <c r="D12" s="36">
        <v>-5175</v>
      </c>
      <c r="E12" s="36">
        <v>-534</v>
      </c>
      <c r="F12" s="36">
        <v>-270</v>
      </c>
      <c r="G12" s="36">
        <v>-77</v>
      </c>
      <c r="H12" s="36">
        <v>1578</v>
      </c>
      <c r="I12" s="43">
        <v>-4917</v>
      </c>
      <c r="K12" s="104" t="s">
        <v>169</v>
      </c>
      <c r="L12" s="100">
        <f t="shared" si="1"/>
        <v>-0.04978354978354982</v>
      </c>
      <c r="M12" s="100">
        <f t="shared" si="1"/>
        <v>0.09546994072819648</v>
      </c>
      <c r="N12" s="100">
        <f t="shared" si="1"/>
        <v>0.017142857142857126</v>
      </c>
      <c r="O12" s="100">
        <f t="shared" si="1"/>
        <v>-0.06574394463667821</v>
      </c>
      <c r="P12" s="100">
        <f t="shared" si="1"/>
        <v>-0.28037383177570097</v>
      </c>
      <c r="Q12" s="100">
        <f aca="true" t="shared" si="3" ref="Q12:Q18">H12/H44-1</f>
        <v>0.14680232558139528</v>
      </c>
      <c r="R12" s="100">
        <f t="shared" si="2"/>
        <v>0.03931515535827512</v>
      </c>
    </row>
    <row r="13" spans="2:18" ht="12.75">
      <c r="B13" s="39" t="s">
        <v>46</v>
      </c>
      <c r="C13" s="36">
        <v>-105</v>
      </c>
      <c r="D13" s="36">
        <v>-4172</v>
      </c>
      <c r="E13" s="36">
        <v>-51</v>
      </c>
      <c r="F13" s="36">
        <v>-182</v>
      </c>
      <c r="G13" s="36">
        <v>-18</v>
      </c>
      <c r="H13" s="36">
        <v>751</v>
      </c>
      <c r="I13" s="43">
        <v>-3777</v>
      </c>
      <c r="K13" s="39" t="s">
        <v>46</v>
      </c>
      <c r="L13" s="100">
        <f t="shared" si="1"/>
        <v>0.06060606060606055</v>
      </c>
      <c r="M13" s="100">
        <f t="shared" si="1"/>
        <v>0.13616557734204804</v>
      </c>
      <c r="N13" s="100">
        <f t="shared" si="1"/>
        <v>0</v>
      </c>
      <c r="O13" s="100">
        <f t="shared" si="1"/>
        <v>-0.04712041884816753</v>
      </c>
      <c r="P13" s="100">
        <f t="shared" si="1"/>
        <v>-0.4</v>
      </c>
      <c r="Q13" s="100">
        <f t="shared" si="3"/>
        <v>0.4930417495029822</v>
      </c>
      <c r="R13" s="100">
        <f t="shared" si="2"/>
        <v>0.06694915254237288</v>
      </c>
    </row>
    <row r="14" spans="2:18" ht="12.75">
      <c r="B14" s="40" t="s">
        <v>47</v>
      </c>
      <c r="C14" s="36">
        <v>-211</v>
      </c>
      <c r="D14" s="36">
        <v>-109</v>
      </c>
      <c r="E14" s="36">
        <v>-249</v>
      </c>
      <c r="F14" s="36">
        <v>-34</v>
      </c>
      <c r="G14" s="36">
        <v>-28</v>
      </c>
      <c r="H14" s="36">
        <v>0</v>
      </c>
      <c r="I14" s="43">
        <v>-631</v>
      </c>
      <c r="K14" s="40" t="s">
        <v>47</v>
      </c>
      <c r="L14" s="100">
        <f t="shared" si="1"/>
        <v>-0.22992700729927007</v>
      </c>
      <c r="M14" s="100">
        <f t="shared" si="1"/>
        <v>-0.16153846153846152</v>
      </c>
      <c r="N14" s="100">
        <f t="shared" si="1"/>
        <v>0.09691629955947145</v>
      </c>
      <c r="O14" s="100">
        <f t="shared" si="1"/>
        <v>0.030303030303030276</v>
      </c>
      <c r="P14" s="100">
        <f t="shared" si="1"/>
        <v>-0.17647058823529416</v>
      </c>
      <c r="Q14" s="100">
        <f t="shared" si="3"/>
        <v>-1</v>
      </c>
      <c r="R14" s="100">
        <f t="shared" si="2"/>
        <v>-0.09469153515064566</v>
      </c>
    </row>
    <row r="15" spans="2:18" ht="12.75">
      <c r="B15" s="39" t="s">
        <v>49</v>
      </c>
      <c r="C15" s="36">
        <v>-223</v>
      </c>
      <c r="D15" s="36">
        <v>-925</v>
      </c>
      <c r="E15" s="36">
        <v>-175</v>
      </c>
      <c r="F15" s="36">
        <v>-39</v>
      </c>
      <c r="G15" s="36">
        <v>-28</v>
      </c>
      <c r="H15" s="36">
        <v>765</v>
      </c>
      <c r="I15" s="43">
        <v>-625</v>
      </c>
      <c r="K15" s="39" t="s">
        <v>49</v>
      </c>
      <c r="L15" s="100">
        <f t="shared" si="1"/>
        <v>0.36809815950920255</v>
      </c>
      <c r="M15" s="100">
        <f t="shared" si="1"/>
        <v>-0.06186612576064909</v>
      </c>
      <c r="N15" s="100">
        <f t="shared" si="1"/>
        <v>-0.11616161616161613</v>
      </c>
      <c r="O15" s="100">
        <f t="shared" si="1"/>
        <v>-0.1875</v>
      </c>
      <c r="P15" s="100">
        <f t="shared" si="1"/>
        <v>-0.19999999999999996</v>
      </c>
      <c r="Q15" s="100">
        <f t="shared" si="3"/>
        <v>-0.0647921760391198</v>
      </c>
      <c r="R15" s="100">
        <f t="shared" si="2"/>
        <v>0.0212418300653594</v>
      </c>
    </row>
    <row r="16" spans="2:18" ht="12.75">
      <c r="B16" s="39" t="s">
        <v>50</v>
      </c>
      <c r="C16" s="36">
        <v>177</v>
      </c>
      <c r="D16" s="36">
        <v>12</v>
      </c>
      <c r="E16" s="36">
        <v>36</v>
      </c>
      <c r="F16" s="36">
        <v>0</v>
      </c>
      <c r="G16" s="36">
        <v>0</v>
      </c>
      <c r="H16" s="36">
        <v>67</v>
      </c>
      <c r="I16" s="43">
        <v>292</v>
      </c>
      <c r="K16" s="39" t="s">
        <v>50</v>
      </c>
      <c r="L16" s="100">
        <f t="shared" si="1"/>
        <v>0.2206896551724138</v>
      </c>
      <c r="M16" s="100">
        <f t="shared" si="1"/>
        <v>-0.07692307692307687</v>
      </c>
      <c r="N16" s="100">
        <f t="shared" si="1"/>
        <v>0.43999999999999995</v>
      </c>
      <c r="O16" s="100" t="e">
        <f t="shared" si="1"/>
        <v>#DIV/0!</v>
      </c>
      <c r="P16" s="100" t="e">
        <f t="shared" si="1"/>
        <v>#DIV/0!</v>
      </c>
      <c r="Q16" s="100">
        <f t="shared" si="3"/>
        <v>0.17543859649122817</v>
      </c>
      <c r="R16" s="100">
        <f t="shared" si="2"/>
        <v>0.21666666666666656</v>
      </c>
    </row>
    <row r="17" spans="2:18" ht="12.75">
      <c r="B17" s="39" t="s">
        <v>51</v>
      </c>
      <c r="C17" s="36">
        <v>-77</v>
      </c>
      <c r="D17" s="36">
        <v>19</v>
      </c>
      <c r="E17" s="36">
        <v>-95</v>
      </c>
      <c r="F17" s="36">
        <v>-15</v>
      </c>
      <c r="G17" s="36">
        <v>-3</v>
      </c>
      <c r="H17" s="36">
        <v>-5</v>
      </c>
      <c r="I17" s="43">
        <v>-176</v>
      </c>
      <c r="K17" s="39" t="s">
        <v>51</v>
      </c>
      <c r="L17" s="100">
        <f t="shared" si="1"/>
        <v>0.08450704225352124</v>
      </c>
      <c r="M17" s="100">
        <f t="shared" si="1"/>
        <v>-0.6274509803921569</v>
      </c>
      <c r="N17" s="100">
        <f t="shared" si="1"/>
        <v>0.28378378378378377</v>
      </c>
      <c r="O17" s="100">
        <f t="shared" si="1"/>
        <v>-0.11764705882352944</v>
      </c>
      <c r="P17" s="100">
        <f t="shared" si="1"/>
        <v>-0.625</v>
      </c>
      <c r="Q17" s="100">
        <f t="shared" si="3"/>
        <v>0.6666666666666667</v>
      </c>
      <c r="R17" s="100">
        <f t="shared" si="2"/>
        <v>0.4426229508196722</v>
      </c>
    </row>
    <row r="18" spans="2:18" ht="12.75">
      <c r="B18" s="105" t="s">
        <v>170</v>
      </c>
      <c r="C18" s="102">
        <v>-716</v>
      </c>
      <c r="D18" s="102">
        <v>-5214</v>
      </c>
      <c r="E18" s="102">
        <v>-750</v>
      </c>
      <c r="F18" s="102">
        <v>-338</v>
      </c>
      <c r="G18" s="102">
        <v>-82</v>
      </c>
      <c r="H18" s="102">
        <v>1579</v>
      </c>
      <c r="I18" s="32">
        <v>-5521</v>
      </c>
      <c r="K18" s="105" t="s">
        <v>170</v>
      </c>
      <c r="L18" s="103">
        <f t="shared" si="1"/>
        <v>0</v>
      </c>
      <c r="M18" s="103">
        <f t="shared" si="1"/>
        <v>0.09354026845637575</v>
      </c>
      <c r="N18" s="103">
        <f t="shared" si="1"/>
        <v>0.014884979702300516</v>
      </c>
      <c r="O18" s="103">
        <f t="shared" si="1"/>
        <v>-0.06887052341597799</v>
      </c>
      <c r="P18" s="103">
        <f t="shared" si="1"/>
        <v>-0.2678571428571429</v>
      </c>
      <c r="Q18" s="103">
        <f t="shared" si="3"/>
        <v>0.14752906976744184</v>
      </c>
      <c r="R18" s="103">
        <f t="shared" si="2"/>
        <v>0.037391957910559936</v>
      </c>
    </row>
    <row r="19" spans="2:18" ht="12.75">
      <c r="B19" s="104"/>
      <c r="C19" s="36"/>
      <c r="D19" s="36"/>
      <c r="E19" s="36"/>
      <c r="F19" s="36"/>
      <c r="G19" s="36"/>
      <c r="H19" s="36"/>
      <c r="I19" s="43"/>
      <c r="K19" s="104"/>
      <c r="L19" s="100"/>
      <c r="M19" s="100"/>
      <c r="N19" s="100"/>
      <c r="O19" s="100"/>
      <c r="P19" s="100"/>
      <c r="Q19" s="100"/>
      <c r="R19" s="106"/>
    </row>
    <row r="20" spans="2:18" ht="13.5" thickBot="1">
      <c r="B20" s="107" t="s">
        <v>53</v>
      </c>
      <c r="C20" s="47">
        <v>717</v>
      </c>
      <c r="D20" s="47">
        <v>86</v>
      </c>
      <c r="E20" s="47">
        <v>156</v>
      </c>
      <c r="F20" s="47">
        <v>-47</v>
      </c>
      <c r="G20" s="47">
        <v>3</v>
      </c>
      <c r="H20" s="47">
        <v>0</v>
      </c>
      <c r="I20" s="47">
        <v>915</v>
      </c>
      <c r="K20" s="107" t="s">
        <v>53</v>
      </c>
      <c r="L20" s="108">
        <f aca="true" t="shared" si="4" ref="L20:R20">C20/C52-1</f>
        <v>-0.13510253317249699</v>
      </c>
      <c r="M20" s="108">
        <f t="shared" si="4"/>
        <v>0.11688311688311681</v>
      </c>
      <c r="N20" s="108">
        <f t="shared" si="4"/>
        <v>0.7142857142857142</v>
      </c>
      <c r="O20" s="108">
        <f t="shared" si="4"/>
        <v>0.021739130434782705</v>
      </c>
      <c r="P20" s="108">
        <f t="shared" si="4"/>
        <v>-1.25</v>
      </c>
      <c r="Q20" s="108">
        <f t="shared" si="4"/>
        <v>-1</v>
      </c>
      <c r="R20" s="108">
        <f t="shared" si="4"/>
        <v>0.0385925085130534</v>
      </c>
    </row>
    <row r="21" spans="2:18" ht="13.5" thickTop="1">
      <c r="B21" s="104"/>
      <c r="C21" s="36"/>
      <c r="D21" s="36"/>
      <c r="E21" s="36"/>
      <c r="F21" s="36"/>
      <c r="G21" s="36"/>
      <c r="H21" s="36"/>
      <c r="I21" s="43"/>
      <c r="K21" s="104"/>
      <c r="L21" s="100"/>
      <c r="M21" s="100"/>
      <c r="N21" s="100"/>
      <c r="O21" s="100"/>
      <c r="P21" s="100"/>
      <c r="Q21" s="100"/>
      <c r="R21" s="100"/>
    </row>
    <row r="22" spans="2:18" ht="12.75">
      <c r="B22" s="104" t="s">
        <v>171</v>
      </c>
      <c r="C22" s="36"/>
      <c r="D22" s="36"/>
      <c r="E22" s="36"/>
      <c r="F22" s="36"/>
      <c r="G22" s="36"/>
      <c r="H22" s="36"/>
      <c r="I22" s="43">
        <v>-109</v>
      </c>
      <c r="K22" s="104" t="s">
        <v>171</v>
      </c>
      <c r="L22" s="100"/>
      <c r="M22" s="100"/>
      <c r="N22" s="100"/>
      <c r="O22" s="100"/>
      <c r="P22" s="100"/>
      <c r="Q22" s="100"/>
      <c r="R22" s="100">
        <f>I22/I54-1</f>
        <v>0.4155844155844155</v>
      </c>
    </row>
    <row r="23" spans="2:18" ht="12.75">
      <c r="B23" s="104" t="s">
        <v>56</v>
      </c>
      <c r="C23" s="36"/>
      <c r="D23" s="36">
        <v>0</v>
      </c>
      <c r="E23" s="36"/>
      <c r="F23" s="36"/>
      <c r="G23" s="36"/>
      <c r="H23" s="36"/>
      <c r="I23" s="43">
        <v>0</v>
      </c>
      <c r="K23" s="104" t="s">
        <v>56</v>
      </c>
      <c r="L23" s="100"/>
      <c r="M23" s="100">
        <f>D23/D55-1</f>
        <v>-1</v>
      </c>
      <c r="N23" s="100"/>
      <c r="O23" s="100"/>
      <c r="P23" s="100"/>
      <c r="Q23" s="100"/>
      <c r="R23" s="100">
        <f>I23/I55-1</f>
        <v>-1</v>
      </c>
    </row>
    <row r="24" spans="2:18" ht="12.75">
      <c r="B24" s="104"/>
      <c r="C24" s="36"/>
      <c r="D24" s="36"/>
      <c r="E24" s="36"/>
      <c r="F24" s="36"/>
      <c r="G24" s="36"/>
      <c r="H24" s="36"/>
      <c r="I24" s="43"/>
      <c r="K24" s="104"/>
      <c r="L24" s="100"/>
      <c r="M24" s="100"/>
      <c r="N24" s="100"/>
      <c r="O24" s="100"/>
      <c r="P24" s="100"/>
      <c r="Q24" s="100"/>
      <c r="R24" s="100"/>
    </row>
    <row r="25" spans="2:18" ht="12.75">
      <c r="B25" s="110" t="s">
        <v>57</v>
      </c>
      <c r="C25" s="102"/>
      <c r="D25" s="102"/>
      <c r="E25" s="102"/>
      <c r="F25" s="102"/>
      <c r="G25" s="102"/>
      <c r="H25" s="102"/>
      <c r="I25" s="32">
        <v>806</v>
      </c>
      <c r="K25" s="110" t="s">
        <v>57</v>
      </c>
      <c r="L25" s="103"/>
      <c r="M25" s="103"/>
      <c r="N25" s="103"/>
      <c r="O25" s="103"/>
      <c r="P25" s="103"/>
      <c r="Q25" s="103"/>
      <c r="R25" s="111">
        <f>I25/I57-1</f>
        <v>-0.004938271604938316</v>
      </c>
    </row>
    <row r="26" spans="2:18" ht="12.75">
      <c r="B26" s="104"/>
      <c r="C26" s="36"/>
      <c r="D26" s="36"/>
      <c r="E26" s="36"/>
      <c r="F26" s="36"/>
      <c r="G26" s="36"/>
      <c r="H26" s="36"/>
      <c r="I26" s="43"/>
      <c r="K26" s="104"/>
      <c r="L26" s="100"/>
      <c r="M26" s="100"/>
      <c r="N26" s="100"/>
      <c r="O26" s="100"/>
      <c r="P26" s="100"/>
      <c r="Q26" s="100"/>
      <c r="R26" s="100"/>
    </row>
    <row r="27" spans="2:18" ht="12.75">
      <c r="B27" s="104" t="s">
        <v>58</v>
      </c>
      <c r="C27" s="36"/>
      <c r="D27" s="36"/>
      <c r="E27" s="36"/>
      <c r="F27" s="36"/>
      <c r="G27" s="36"/>
      <c r="H27" s="36"/>
      <c r="I27" s="43">
        <v>-190</v>
      </c>
      <c r="K27" s="104" t="s">
        <v>58</v>
      </c>
      <c r="L27" s="100"/>
      <c r="M27" s="100"/>
      <c r="N27" s="100"/>
      <c r="O27" s="100"/>
      <c r="P27" s="100"/>
      <c r="Q27" s="100"/>
      <c r="R27" s="100">
        <f>I27/I59-1</f>
        <v>0.21794871794871784</v>
      </c>
    </row>
    <row r="28" spans="2:18" ht="12.75">
      <c r="B28" s="104"/>
      <c r="C28" s="36"/>
      <c r="D28" s="36"/>
      <c r="E28" s="36"/>
      <c r="F28" s="36"/>
      <c r="G28" s="36"/>
      <c r="H28" s="36"/>
      <c r="I28" s="43"/>
      <c r="K28" s="104"/>
      <c r="L28" s="100"/>
      <c r="M28" s="100"/>
      <c r="N28" s="100"/>
      <c r="O28" s="100"/>
      <c r="P28" s="100"/>
      <c r="Q28" s="100"/>
      <c r="R28" s="100"/>
    </row>
    <row r="29" spans="2:18" ht="13.5" thickBot="1">
      <c r="B29" s="107" t="s">
        <v>172</v>
      </c>
      <c r="C29" s="112"/>
      <c r="D29" s="112"/>
      <c r="E29" s="112"/>
      <c r="F29" s="112"/>
      <c r="G29" s="112"/>
      <c r="H29" s="112"/>
      <c r="I29" s="47">
        <v>616</v>
      </c>
      <c r="K29" s="107" t="s">
        <v>172</v>
      </c>
      <c r="L29" s="113"/>
      <c r="M29" s="113"/>
      <c r="N29" s="113"/>
      <c r="O29" s="113"/>
      <c r="P29" s="113"/>
      <c r="Q29" s="113"/>
      <c r="R29" s="108">
        <f>I29/I61-1</f>
        <v>-0.05810397553516822</v>
      </c>
    </row>
    <row r="30" spans="2:18" ht="13.5" thickTop="1">
      <c r="B30" s="104"/>
      <c r="C30" s="36"/>
      <c r="D30" s="36"/>
      <c r="E30" s="36"/>
      <c r="F30" s="36"/>
      <c r="G30" s="36"/>
      <c r="H30" s="36"/>
      <c r="I30" s="43"/>
      <c r="K30" s="104"/>
      <c r="L30" s="100"/>
      <c r="M30" s="100"/>
      <c r="N30" s="100"/>
      <c r="O30" s="100"/>
      <c r="P30" s="100"/>
      <c r="Q30" s="100"/>
      <c r="R30" s="100"/>
    </row>
    <row r="31" spans="2:18" ht="12.75">
      <c r="B31" s="114" t="s">
        <v>179</v>
      </c>
      <c r="C31" s="36"/>
      <c r="D31" s="36"/>
      <c r="E31" s="36"/>
      <c r="F31" s="36"/>
      <c r="G31" s="36"/>
      <c r="H31" s="36"/>
      <c r="I31" s="36"/>
      <c r="K31" s="114" t="s">
        <v>179</v>
      </c>
      <c r="L31" s="100"/>
      <c r="M31" s="100"/>
      <c r="N31" s="100"/>
      <c r="O31" s="100"/>
      <c r="P31" s="100"/>
      <c r="Q31" s="100"/>
      <c r="R31" s="100"/>
    </row>
    <row r="32" spans="2:18" ht="26.25" thickBot="1">
      <c r="B32" s="115" t="s">
        <v>180</v>
      </c>
      <c r="C32" s="112">
        <v>-333</v>
      </c>
      <c r="D32" s="112">
        <v>-36</v>
      </c>
      <c r="E32" s="112">
        <v>-218</v>
      </c>
      <c r="F32" s="112">
        <v>-58</v>
      </c>
      <c r="G32" s="112">
        <v>-4</v>
      </c>
      <c r="H32" s="112">
        <v>-13</v>
      </c>
      <c r="I32" s="47">
        <v>-662</v>
      </c>
      <c r="K32" s="115" t="s">
        <v>180</v>
      </c>
      <c r="L32" s="113">
        <f aca="true" t="shared" si="5" ref="L32:P33">C32/C64-1</f>
        <v>-0.3878676470588235</v>
      </c>
      <c r="M32" s="113">
        <f t="shared" si="5"/>
        <v>0.6363636363636365</v>
      </c>
      <c r="N32" s="113">
        <f t="shared" si="5"/>
        <v>0.04306220095693769</v>
      </c>
      <c r="O32" s="113">
        <f t="shared" si="5"/>
        <v>2.625</v>
      </c>
      <c r="P32" s="113">
        <f t="shared" si="5"/>
        <v>0</v>
      </c>
      <c r="Q32" s="113"/>
      <c r="R32" s="108">
        <f>I32/I64-1</f>
        <v>-0.1796778190830235</v>
      </c>
    </row>
    <row r="33" spans="2:18" ht="13.5" thickTop="1">
      <c r="B33" s="104" t="s">
        <v>181</v>
      </c>
      <c r="C33" s="36">
        <v>6</v>
      </c>
      <c r="D33" s="36">
        <v>169</v>
      </c>
      <c r="E33" s="36">
        <v>-3</v>
      </c>
      <c r="F33" s="36">
        <v>1</v>
      </c>
      <c r="G33" s="36">
        <v>0</v>
      </c>
      <c r="H33" s="36">
        <v>1</v>
      </c>
      <c r="I33" s="43">
        <v>174</v>
      </c>
      <c r="K33" s="104" t="s">
        <v>181</v>
      </c>
      <c r="L33" s="100">
        <f t="shared" si="5"/>
        <v>-0.9259259259259259</v>
      </c>
      <c r="M33" s="100">
        <f t="shared" si="5"/>
        <v>-7.035714285714286</v>
      </c>
      <c r="N33" s="100">
        <f t="shared" si="5"/>
        <v>0.5</v>
      </c>
      <c r="O33" s="100" t="e">
        <f t="shared" si="5"/>
        <v>#DIV/0!</v>
      </c>
      <c r="P33" s="100">
        <f t="shared" si="5"/>
        <v>-1</v>
      </c>
      <c r="Q33" s="100"/>
      <c r="R33" s="106">
        <f>I33/I65-1</f>
        <v>2.48</v>
      </c>
    </row>
    <row r="34" spans="2:18" ht="13.5" thickBot="1">
      <c r="B34" s="116" t="s">
        <v>182</v>
      </c>
      <c r="C34" s="117"/>
      <c r="D34" s="117"/>
      <c r="E34" s="117"/>
      <c r="F34" s="117"/>
      <c r="G34" s="117"/>
      <c r="H34" s="117"/>
      <c r="I34" s="117">
        <v>0</v>
      </c>
      <c r="K34" s="116" t="s">
        <v>182</v>
      </c>
      <c r="L34" s="118"/>
      <c r="M34" s="118"/>
      <c r="N34" s="118"/>
      <c r="O34" s="118"/>
      <c r="P34" s="118"/>
      <c r="Q34" s="118"/>
      <c r="R34" s="118">
        <f>I34/I66-1</f>
        <v>-1</v>
      </c>
    </row>
    <row r="35" spans="2:18" ht="13.5" thickTop="1">
      <c r="B35" s="99"/>
      <c r="C35" s="36"/>
      <c r="D35" s="36"/>
      <c r="E35" s="36"/>
      <c r="F35" s="36"/>
      <c r="G35" s="36"/>
      <c r="H35" s="36"/>
      <c r="I35" s="36"/>
      <c r="K35" s="99"/>
      <c r="L35" s="36"/>
      <c r="M35" s="36"/>
      <c r="N35" s="36"/>
      <c r="O35" s="36"/>
      <c r="P35" s="36"/>
      <c r="Q35" s="36"/>
      <c r="R35" s="36"/>
    </row>
    <row r="36" spans="2:18" ht="25.5">
      <c r="B36" s="92" t="s">
        <v>260</v>
      </c>
      <c r="C36" s="93" t="s">
        <v>158</v>
      </c>
      <c r="D36" s="93" t="s">
        <v>159</v>
      </c>
      <c r="E36" s="93" t="s">
        <v>160</v>
      </c>
      <c r="F36" s="93" t="s">
        <v>161</v>
      </c>
      <c r="G36" s="93" t="s">
        <v>162</v>
      </c>
      <c r="H36" s="93" t="s">
        <v>163</v>
      </c>
      <c r="I36" s="93" t="s">
        <v>164</v>
      </c>
      <c r="K36" s="94" t="s">
        <v>44</v>
      </c>
      <c r="L36" s="95" t="s">
        <v>158</v>
      </c>
      <c r="M36" s="95" t="s">
        <v>159</v>
      </c>
      <c r="N36" s="95" t="s">
        <v>160</v>
      </c>
      <c r="O36" s="95" t="s">
        <v>161</v>
      </c>
      <c r="P36" s="95" t="s">
        <v>162</v>
      </c>
      <c r="Q36" s="95" t="s">
        <v>163</v>
      </c>
      <c r="R36" s="95" t="s">
        <v>164</v>
      </c>
    </row>
    <row r="37" spans="2:18" ht="12.75">
      <c r="B37" s="96" t="s">
        <v>165</v>
      </c>
      <c r="C37" s="97"/>
      <c r="D37" s="97"/>
      <c r="E37" s="97"/>
      <c r="F37" s="97"/>
      <c r="G37" s="97"/>
      <c r="H37" s="97"/>
      <c r="I37" s="98"/>
      <c r="K37" s="96" t="s">
        <v>165</v>
      </c>
      <c r="L37" s="251" t="s">
        <v>66</v>
      </c>
      <c r="M37" s="251"/>
      <c r="N37" s="251"/>
      <c r="O37" s="251"/>
      <c r="P37" s="251"/>
      <c r="Q37" s="251"/>
      <c r="R37" s="251"/>
    </row>
    <row r="38" spans="2:18" ht="12.75">
      <c r="B38" s="99"/>
      <c r="C38" s="36"/>
      <c r="D38" s="36"/>
      <c r="E38" s="36"/>
      <c r="F38" s="36"/>
      <c r="G38" s="36"/>
      <c r="H38" s="36"/>
      <c r="I38" s="36"/>
      <c r="K38" s="99"/>
      <c r="L38" s="36"/>
      <c r="M38" s="36"/>
      <c r="N38" s="36"/>
      <c r="O38" s="36"/>
      <c r="P38" s="36"/>
      <c r="Q38" s="36"/>
      <c r="R38" s="36"/>
    </row>
    <row r="39" spans="2:18" ht="12.75">
      <c r="B39" s="99" t="s">
        <v>166</v>
      </c>
      <c r="C39" s="36">
        <v>1098</v>
      </c>
      <c r="D39" s="36">
        <v>4755</v>
      </c>
      <c r="E39" s="36">
        <v>30</v>
      </c>
      <c r="F39" s="36">
        <v>242</v>
      </c>
      <c r="G39" s="36">
        <v>78</v>
      </c>
      <c r="H39" s="36">
        <v>0</v>
      </c>
      <c r="I39" s="43">
        <v>6203</v>
      </c>
      <c r="K39" s="99" t="s">
        <v>166</v>
      </c>
      <c r="L39" s="38">
        <f aca="true" t="shared" si="6" ref="L39:R41">C7-C39</f>
        <v>-96</v>
      </c>
      <c r="M39" s="38">
        <f t="shared" si="6"/>
        <v>412</v>
      </c>
      <c r="N39" s="38">
        <f t="shared" si="6"/>
        <v>55</v>
      </c>
      <c r="O39" s="38">
        <f t="shared" si="6"/>
        <v>-107</v>
      </c>
      <c r="P39" s="38">
        <f t="shared" si="6"/>
        <v>-31</v>
      </c>
      <c r="Q39" s="38">
        <f t="shared" si="6"/>
        <v>0</v>
      </c>
      <c r="R39" s="38">
        <f t="shared" si="6"/>
        <v>233</v>
      </c>
    </row>
    <row r="40" spans="2:18" ht="12.75">
      <c r="B40" s="99" t="s">
        <v>167</v>
      </c>
      <c r="C40" s="36">
        <v>447</v>
      </c>
      <c r="D40" s="36">
        <v>90</v>
      </c>
      <c r="E40" s="36">
        <v>800</v>
      </c>
      <c r="F40" s="36">
        <v>75</v>
      </c>
      <c r="G40" s="36">
        <v>22</v>
      </c>
      <c r="H40" s="36">
        <v>-1434</v>
      </c>
      <c r="I40" s="43">
        <v>0</v>
      </c>
      <c r="K40" s="99" t="s">
        <v>167</v>
      </c>
      <c r="L40" s="38">
        <f t="shared" si="6"/>
        <v>-16</v>
      </c>
      <c r="M40" s="38">
        <f t="shared" si="6"/>
        <v>43</v>
      </c>
      <c r="N40" s="38">
        <f t="shared" si="6"/>
        <v>21</v>
      </c>
      <c r="O40" s="38">
        <f t="shared" si="6"/>
        <v>81</v>
      </c>
      <c r="P40" s="38">
        <f t="shared" si="6"/>
        <v>16</v>
      </c>
      <c r="Q40" s="38">
        <f t="shared" si="6"/>
        <v>-145</v>
      </c>
      <c r="R40" s="38">
        <f t="shared" si="6"/>
        <v>0</v>
      </c>
    </row>
    <row r="41" spans="2:18" ht="12.75">
      <c r="B41" s="101" t="s">
        <v>168</v>
      </c>
      <c r="C41" s="102">
        <v>1545</v>
      </c>
      <c r="D41" s="102">
        <v>4845</v>
      </c>
      <c r="E41" s="102">
        <v>830</v>
      </c>
      <c r="F41" s="102">
        <v>317</v>
      </c>
      <c r="G41" s="102">
        <v>100</v>
      </c>
      <c r="H41" s="102">
        <v>-1434</v>
      </c>
      <c r="I41" s="32">
        <v>6203</v>
      </c>
      <c r="K41" s="101" t="s">
        <v>168</v>
      </c>
      <c r="L41" s="109">
        <f t="shared" si="6"/>
        <v>-112</v>
      </c>
      <c r="M41" s="109">
        <f t="shared" si="6"/>
        <v>455</v>
      </c>
      <c r="N41" s="109">
        <f t="shared" si="6"/>
        <v>76</v>
      </c>
      <c r="O41" s="109">
        <f t="shared" si="6"/>
        <v>-26</v>
      </c>
      <c r="P41" s="109">
        <f t="shared" si="6"/>
        <v>-15</v>
      </c>
      <c r="Q41" s="109">
        <f t="shared" si="6"/>
        <v>-145</v>
      </c>
      <c r="R41" s="109">
        <f t="shared" si="6"/>
        <v>233</v>
      </c>
    </row>
    <row r="42" spans="2:18" ht="12.75">
      <c r="B42" s="99"/>
      <c r="C42" s="36"/>
      <c r="D42" s="36"/>
      <c r="E42" s="36"/>
      <c r="F42" s="36"/>
      <c r="G42" s="36"/>
      <c r="H42" s="36"/>
      <c r="I42" s="43"/>
      <c r="K42" s="99"/>
      <c r="L42" s="38"/>
      <c r="M42" s="38"/>
      <c r="N42" s="38"/>
      <c r="O42" s="38"/>
      <c r="P42" s="38"/>
      <c r="Q42" s="38"/>
      <c r="R42" s="38"/>
    </row>
    <row r="43" spans="2:18" ht="12.75">
      <c r="B43" s="104" t="s">
        <v>48</v>
      </c>
      <c r="C43" s="36">
        <v>-254</v>
      </c>
      <c r="D43" s="36">
        <v>-44</v>
      </c>
      <c r="E43" s="36">
        <v>-214</v>
      </c>
      <c r="F43" s="36">
        <v>-74</v>
      </c>
      <c r="G43" s="36">
        <v>-5</v>
      </c>
      <c r="H43" s="36">
        <v>0</v>
      </c>
      <c r="I43" s="43">
        <v>-591</v>
      </c>
      <c r="K43" s="104" t="s">
        <v>48</v>
      </c>
      <c r="L43" s="38">
        <f aca="true" t="shared" si="7" ref="L43:R50">C11-C43</f>
        <v>-23</v>
      </c>
      <c r="M43" s="38">
        <f t="shared" si="7"/>
        <v>5</v>
      </c>
      <c r="N43" s="38">
        <f t="shared" si="7"/>
        <v>-2</v>
      </c>
      <c r="O43" s="38">
        <f t="shared" si="7"/>
        <v>6</v>
      </c>
      <c r="P43" s="38">
        <f t="shared" si="7"/>
        <v>0</v>
      </c>
      <c r="Q43" s="38">
        <f t="shared" si="7"/>
        <v>1</v>
      </c>
      <c r="R43" s="38">
        <f t="shared" si="7"/>
        <v>-13</v>
      </c>
    </row>
    <row r="44" spans="2:18" ht="12.75">
      <c r="B44" s="104" t="s">
        <v>169</v>
      </c>
      <c r="C44" s="36">
        <v>-462</v>
      </c>
      <c r="D44" s="36">
        <v>-4724</v>
      </c>
      <c r="E44" s="36">
        <v>-525</v>
      </c>
      <c r="F44" s="36">
        <v>-289</v>
      </c>
      <c r="G44" s="36">
        <v>-107</v>
      </c>
      <c r="H44" s="36">
        <v>1376</v>
      </c>
      <c r="I44" s="43">
        <v>-4731</v>
      </c>
      <c r="K44" s="104" t="s">
        <v>169</v>
      </c>
      <c r="L44" s="38">
        <f t="shared" si="7"/>
        <v>23</v>
      </c>
      <c r="M44" s="38">
        <f t="shared" si="7"/>
        <v>-451</v>
      </c>
      <c r="N44" s="38">
        <f t="shared" si="7"/>
        <v>-9</v>
      </c>
      <c r="O44" s="38">
        <f t="shared" si="7"/>
        <v>19</v>
      </c>
      <c r="P44" s="38">
        <f t="shared" si="7"/>
        <v>30</v>
      </c>
      <c r="Q44" s="38">
        <f t="shared" si="7"/>
        <v>202</v>
      </c>
      <c r="R44" s="38">
        <f t="shared" si="7"/>
        <v>-186</v>
      </c>
    </row>
    <row r="45" spans="2:18" ht="12.75">
      <c r="B45" s="39" t="s">
        <v>46</v>
      </c>
      <c r="C45" s="36">
        <v>-99</v>
      </c>
      <c r="D45" s="36">
        <v>-3672</v>
      </c>
      <c r="E45" s="36">
        <v>-51</v>
      </c>
      <c r="F45" s="36">
        <v>-191</v>
      </c>
      <c r="G45" s="36">
        <v>-30</v>
      </c>
      <c r="H45" s="36">
        <v>503</v>
      </c>
      <c r="I45" s="43">
        <v>-3540</v>
      </c>
      <c r="K45" s="39" t="s">
        <v>46</v>
      </c>
      <c r="L45" s="38">
        <f t="shared" si="7"/>
        <v>-6</v>
      </c>
      <c r="M45" s="38">
        <f t="shared" si="7"/>
        <v>-500</v>
      </c>
      <c r="N45" s="38">
        <f t="shared" si="7"/>
        <v>0</v>
      </c>
      <c r="O45" s="38">
        <f t="shared" si="7"/>
        <v>9</v>
      </c>
      <c r="P45" s="38">
        <f t="shared" si="7"/>
        <v>12</v>
      </c>
      <c r="Q45" s="38">
        <f t="shared" si="7"/>
        <v>248</v>
      </c>
      <c r="R45" s="38">
        <f t="shared" si="7"/>
        <v>-237</v>
      </c>
    </row>
    <row r="46" spans="2:18" ht="12.75">
      <c r="B46" s="40" t="s">
        <v>47</v>
      </c>
      <c r="C46" s="36">
        <v>-274</v>
      </c>
      <c r="D46" s="36">
        <v>-130</v>
      </c>
      <c r="E46" s="36">
        <v>-227</v>
      </c>
      <c r="F46" s="36">
        <v>-33</v>
      </c>
      <c r="G46" s="36">
        <v>-34</v>
      </c>
      <c r="H46" s="36">
        <v>1</v>
      </c>
      <c r="I46" s="43">
        <v>-697</v>
      </c>
      <c r="K46" s="40" t="s">
        <v>47</v>
      </c>
      <c r="L46" s="38">
        <f t="shared" si="7"/>
        <v>63</v>
      </c>
      <c r="M46" s="38">
        <f t="shared" si="7"/>
        <v>21</v>
      </c>
      <c r="N46" s="38">
        <f t="shared" si="7"/>
        <v>-22</v>
      </c>
      <c r="O46" s="38">
        <f t="shared" si="7"/>
        <v>-1</v>
      </c>
      <c r="P46" s="38">
        <f t="shared" si="7"/>
        <v>6</v>
      </c>
      <c r="Q46" s="38">
        <f t="shared" si="7"/>
        <v>-1</v>
      </c>
      <c r="R46" s="38">
        <f t="shared" si="7"/>
        <v>66</v>
      </c>
    </row>
    <row r="47" spans="2:18" ht="12.75">
      <c r="B47" s="39" t="s">
        <v>49</v>
      </c>
      <c r="C47" s="36">
        <v>-163</v>
      </c>
      <c r="D47" s="36">
        <v>-986</v>
      </c>
      <c r="E47" s="36">
        <v>-198</v>
      </c>
      <c r="F47" s="36">
        <v>-48</v>
      </c>
      <c r="G47" s="36">
        <v>-35</v>
      </c>
      <c r="H47" s="36">
        <v>818</v>
      </c>
      <c r="I47" s="43">
        <v>-612</v>
      </c>
      <c r="K47" s="39" t="s">
        <v>49</v>
      </c>
      <c r="L47" s="38">
        <f t="shared" si="7"/>
        <v>-60</v>
      </c>
      <c r="M47" s="38">
        <f t="shared" si="7"/>
        <v>61</v>
      </c>
      <c r="N47" s="38">
        <f t="shared" si="7"/>
        <v>23</v>
      </c>
      <c r="O47" s="38">
        <f t="shared" si="7"/>
        <v>9</v>
      </c>
      <c r="P47" s="38">
        <f t="shared" si="7"/>
        <v>7</v>
      </c>
      <c r="Q47" s="38">
        <f t="shared" si="7"/>
        <v>-53</v>
      </c>
      <c r="R47" s="38">
        <f t="shared" si="7"/>
        <v>-13</v>
      </c>
    </row>
    <row r="48" spans="2:18" ht="12.75">
      <c r="B48" s="39" t="s">
        <v>50</v>
      </c>
      <c r="C48" s="36">
        <v>145</v>
      </c>
      <c r="D48" s="36">
        <v>13</v>
      </c>
      <c r="E48" s="36">
        <v>25</v>
      </c>
      <c r="F48" s="36">
        <v>0</v>
      </c>
      <c r="G48" s="36">
        <v>0</v>
      </c>
      <c r="H48" s="36">
        <v>57</v>
      </c>
      <c r="I48" s="43">
        <v>240</v>
      </c>
      <c r="K48" s="39" t="s">
        <v>50</v>
      </c>
      <c r="L48" s="38">
        <f t="shared" si="7"/>
        <v>32</v>
      </c>
      <c r="M48" s="38">
        <f t="shared" si="7"/>
        <v>-1</v>
      </c>
      <c r="N48" s="38">
        <f t="shared" si="7"/>
        <v>11</v>
      </c>
      <c r="O48" s="38">
        <f t="shared" si="7"/>
        <v>0</v>
      </c>
      <c r="P48" s="38">
        <f t="shared" si="7"/>
        <v>0</v>
      </c>
      <c r="Q48" s="38">
        <f t="shared" si="7"/>
        <v>10</v>
      </c>
      <c r="R48" s="38">
        <f t="shared" si="7"/>
        <v>52</v>
      </c>
    </row>
    <row r="49" spans="2:18" ht="12.75">
      <c r="B49" s="39" t="s">
        <v>51</v>
      </c>
      <c r="C49" s="36">
        <v>-71</v>
      </c>
      <c r="D49" s="36">
        <v>51</v>
      </c>
      <c r="E49" s="36">
        <v>-74</v>
      </c>
      <c r="F49" s="36">
        <v>-17</v>
      </c>
      <c r="G49" s="36">
        <v>-8</v>
      </c>
      <c r="H49" s="36">
        <v>-3</v>
      </c>
      <c r="I49" s="43">
        <v>-122</v>
      </c>
      <c r="K49" s="39" t="s">
        <v>51</v>
      </c>
      <c r="L49" s="38">
        <f t="shared" si="7"/>
        <v>-6</v>
      </c>
      <c r="M49" s="38">
        <f t="shared" si="7"/>
        <v>-32</v>
      </c>
      <c r="N49" s="38">
        <f t="shared" si="7"/>
        <v>-21</v>
      </c>
      <c r="O49" s="38">
        <f t="shared" si="7"/>
        <v>2</v>
      </c>
      <c r="P49" s="38">
        <f t="shared" si="7"/>
        <v>5</v>
      </c>
      <c r="Q49" s="38">
        <f t="shared" si="7"/>
        <v>-2</v>
      </c>
      <c r="R49" s="38">
        <f t="shared" si="7"/>
        <v>-54</v>
      </c>
    </row>
    <row r="50" spans="2:18" ht="12.75">
      <c r="B50" s="105" t="s">
        <v>170</v>
      </c>
      <c r="C50" s="102">
        <v>-716</v>
      </c>
      <c r="D50" s="102">
        <v>-4768</v>
      </c>
      <c r="E50" s="102">
        <v>-739</v>
      </c>
      <c r="F50" s="102">
        <v>-363</v>
      </c>
      <c r="G50" s="102">
        <v>-112</v>
      </c>
      <c r="H50" s="102">
        <v>1376</v>
      </c>
      <c r="I50" s="32">
        <v>-5322</v>
      </c>
      <c r="K50" s="105" t="s">
        <v>170</v>
      </c>
      <c r="L50" s="109">
        <f t="shared" si="7"/>
        <v>0</v>
      </c>
      <c r="M50" s="109">
        <f t="shared" si="7"/>
        <v>-446</v>
      </c>
      <c r="N50" s="109">
        <f t="shared" si="7"/>
        <v>-11</v>
      </c>
      <c r="O50" s="109">
        <f t="shared" si="7"/>
        <v>25</v>
      </c>
      <c r="P50" s="109">
        <f t="shared" si="7"/>
        <v>30</v>
      </c>
      <c r="Q50" s="109">
        <f t="shared" si="7"/>
        <v>203</v>
      </c>
      <c r="R50" s="109">
        <f t="shared" si="7"/>
        <v>-199</v>
      </c>
    </row>
    <row r="51" spans="2:18" ht="12.75">
      <c r="B51" s="104"/>
      <c r="C51" s="36"/>
      <c r="D51" s="36"/>
      <c r="E51" s="36"/>
      <c r="F51" s="36"/>
      <c r="G51" s="36"/>
      <c r="H51" s="36"/>
      <c r="I51" s="43"/>
      <c r="K51" s="104"/>
      <c r="L51" s="38"/>
      <c r="M51" s="38"/>
      <c r="N51" s="38"/>
      <c r="O51" s="38"/>
      <c r="P51" s="38"/>
      <c r="Q51" s="38"/>
      <c r="R51" s="45"/>
    </row>
    <row r="52" spans="2:18" ht="13.5" thickBot="1">
      <c r="B52" s="107" t="s">
        <v>53</v>
      </c>
      <c r="C52" s="47">
        <v>829</v>
      </c>
      <c r="D52" s="47">
        <v>77</v>
      </c>
      <c r="E52" s="47">
        <v>91</v>
      </c>
      <c r="F52" s="47">
        <v>-46</v>
      </c>
      <c r="G52" s="47">
        <v>-12</v>
      </c>
      <c r="H52" s="47">
        <v>-58</v>
      </c>
      <c r="I52" s="47">
        <v>881</v>
      </c>
      <c r="K52" s="107" t="s">
        <v>53</v>
      </c>
      <c r="L52" s="49">
        <f aca="true" t="shared" si="8" ref="L52:R52">C20-C52</f>
        <v>-112</v>
      </c>
      <c r="M52" s="49">
        <f t="shared" si="8"/>
        <v>9</v>
      </c>
      <c r="N52" s="49">
        <f t="shared" si="8"/>
        <v>65</v>
      </c>
      <c r="O52" s="49">
        <f t="shared" si="8"/>
        <v>-1</v>
      </c>
      <c r="P52" s="49">
        <f t="shared" si="8"/>
        <v>15</v>
      </c>
      <c r="Q52" s="49">
        <f t="shared" si="8"/>
        <v>58</v>
      </c>
      <c r="R52" s="49">
        <f t="shared" si="8"/>
        <v>34</v>
      </c>
    </row>
    <row r="53" spans="2:18" ht="13.5" thickTop="1">
      <c r="B53" s="104"/>
      <c r="C53" s="36"/>
      <c r="D53" s="36"/>
      <c r="E53" s="36"/>
      <c r="F53" s="36"/>
      <c r="G53" s="36"/>
      <c r="H53" s="36"/>
      <c r="I53" s="43"/>
      <c r="K53" s="104"/>
      <c r="L53" s="38"/>
      <c r="M53" s="38"/>
      <c r="N53" s="38"/>
      <c r="O53" s="38"/>
      <c r="P53" s="38"/>
      <c r="Q53" s="38"/>
      <c r="R53" s="38"/>
    </row>
    <row r="54" spans="2:18" ht="12.75">
      <c r="B54" s="104" t="s">
        <v>171</v>
      </c>
      <c r="C54" s="36"/>
      <c r="D54" s="36"/>
      <c r="E54" s="36"/>
      <c r="F54" s="36"/>
      <c r="G54" s="36"/>
      <c r="H54" s="36"/>
      <c r="I54" s="43">
        <v>-77</v>
      </c>
      <c r="K54" s="104" t="s">
        <v>171</v>
      </c>
      <c r="L54" s="38"/>
      <c r="M54" s="38"/>
      <c r="N54" s="38"/>
      <c r="O54" s="38"/>
      <c r="P54" s="38"/>
      <c r="Q54" s="38"/>
      <c r="R54" s="38">
        <f>I22-I54</f>
        <v>-32</v>
      </c>
    </row>
    <row r="55" spans="2:18" ht="12.75">
      <c r="B55" s="104" t="s">
        <v>56</v>
      </c>
      <c r="C55" s="36"/>
      <c r="D55" s="36">
        <v>6</v>
      </c>
      <c r="E55" s="36"/>
      <c r="F55" s="36"/>
      <c r="G55" s="36"/>
      <c r="H55" s="36"/>
      <c r="I55" s="43">
        <v>6</v>
      </c>
      <c r="K55" s="104" t="s">
        <v>56</v>
      </c>
      <c r="L55" s="38"/>
      <c r="M55" s="38">
        <f>D23-D55</f>
        <v>-6</v>
      </c>
      <c r="N55" s="38"/>
      <c r="O55" s="38"/>
      <c r="P55" s="38"/>
      <c r="Q55" s="38"/>
      <c r="R55" s="38">
        <f>I23-I55</f>
        <v>-6</v>
      </c>
    </row>
    <row r="56" spans="2:18" ht="12.75">
      <c r="B56" s="104"/>
      <c r="C56" s="36"/>
      <c r="D56" s="36"/>
      <c r="E56" s="36"/>
      <c r="F56" s="36"/>
      <c r="G56" s="36"/>
      <c r="H56" s="36"/>
      <c r="I56" s="43"/>
      <c r="K56" s="104"/>
      <c r="L56" s="38"/>
      <c r="M56" s="38"/>
      <c r="N56" s="38"/>
      <c r="O56" s="38"/>
      <c r="P56" s="38"/>
      <c r="Q56" s="38"/>
      <c r="R56" s="38"/>
    </row>
    <row r="57" spans="2:18" ht="12.75">
      <c r="B57" s="110" t="s">
        <v>57</v>
      </c>
      <c r="C57" s="102"/>
      <c r="D57" s="102"/>
      <c r="E57" s="102"/>
      <c r="F57" s="102"/>
      <c r="G57" s="102"/>
      <c r="H57" s="102"/>
      <c r="I57" s="32">
        <v>810</v>
      </c>
      <c r="K57" s="110" t="s">
        <v>57</v>
      </c>
      <c r="L57" s="109"/>
      <c r="M57" s="109"/>
      <c r="N57" s="109"/>
      <c r="O57" s="109"/>
      <c r="P57" s="109"/>
      <c r="Q57" s="109"/>
      <c r="R57" s="34">
        <f>I25-I57</f>
        <v>-4</v>
      </c>
    </row>
    <row r="58" spans="2:18" ht="12.75">
      <c r="B58" s="104"/>
      <c r="C58" s="36"/>
      <c r="D58" s="36"/>
      <c r="E58" s="36"/>
      <c r="F58" s="36"/>
      <c r="G58" s="36"/>
      <c r="H58" s="36"/>
      <c r="I58" s="43"/>
      <c r="K58" s="104"/>
      <c r="L58" s="38"/>
      <c r="M58" s="38"/>
      <c r="N58" s="38"/>
      <c r="O58" s="38"/>
      <c r="P58" s="38"/>
      <c r="Q58" s="38"/>
      <c r="R58" s="38"/>
    </row>
    <row r="59" spans="2:18" ht="12.75">
      <c r="B59" s="104" t="s">
        <v>58</v>
      </c>
      <c r="C59" s="36"/>
      <c r="D59" s="36"/>
      <c r="E59" s="36"/>
      <c r="F59" s="36"/>
      <c r="G59" s="36"/>
      <c r="H59" s="36"/>
      <c r="I59" s="43">
        <v>-156</v>
      </c>
      <c r="K59" s="104" t="s">
        <v>58</v>
      </c>
      <c r="L59" s="38"/>
      <c r="M59" s="38"/>
      <c r="N59" s="38"/>
      <c r="O59" s="38"/>
      <c r="P59" s="38"/>
      <c r="Q59" s="38"/>
      <c r="R59" s="38">
        <f>I27-I59</f>
        <v>-34</v>
      </c>
    </row>
    <row r="60" spans="2:18" ht="12.75">
      <c r="B60" s="104"/>
      <c r="C60" s="36"/>
      <c r="D60" s="36"/>
      <c r="E60" s="36"/>
      <c r="F60" s="36"/>
      <c r="G60" s="36"/>
      <c r="H60" s="36"/>
      <c r="I60" s="43"/>
      <c r="K60" s="104"/>
      <c r="L60" s="38"/>
      <c r="M60" s="38"/>
      <c r="N60" s="38"/>
      <c r="O60" s="38"/>
      <c r="P60" s="38"/>
      <c r="Q60" s="38"/>
      <c r="R60" s="38"/>
    </row>
    <row r="61" spans="2:18" ht="13.5" thickBot="1">
      <c r="B61" s="107" t="s">
        <v>172</v>
      </c>
      <c r="C61" s="112"/>
      <c r="D61" s="112"/>
      <c r="E61" s="112"/>
      <c r="F61" s="112"/>
      <c r="G61" s="112"/>
      <c r="H61" s="112"/>
      <c r="I61" s="47">
        <v>654</v>
      </c>
      <c r="K61" s="107" t="s">
        <v>172</v>
      </c>
      <c r="L61" s="119"/>
      <c r="M61" s="119"/>
      <c r="N61" s="119"/>
      <c r="O61" s="119"/>
      <c r="P61" s="119"/>
      <c r="Q61" s="119"/>
      <c r="R61" s="49">
        <f>I29-I61</f>
        <v>-38</v>
      </c>
    </row>
    <row r="62" spans="2:18" ht="13.5" thickTop="1">
      <c r="B62" s="104"/>
      <c r="C62" s="36"/>
      <c r="D62" s="36"/>
      <c r="E62" s="36"/>
      <c r="F62" s="36"/>
      <c r="G62" s="36"/>
      <c r="H62" s="36"/>
      <c r="I62" s="43"/>
      <c r="K62" s="104"/>
      <c r="L62" s="38"/>
      <c r="M62" s="38"/>
      <c r="N62" s="38"/>
      <c r="O62" s="38"/>
      <c r="P62" s="38"/>
      <c r="Q62" s="38"/>
      <c r="R62" s="38"/>
    </row>
    <row r="63" spans="2:18" ht="12.75">
      <c r="B63" s="114" t="s">
        <v>179</v>
      </c>
      <c r="C63" s="36"/>
      <c r="D63" s="36"/>
      <c r="E63" s="36"/>
      <c r="F63" s="36"/>
      <c r="G63" s="36"/>
      <c r="H63" s="36"/>
      <c r="I63" s="43"/>
      <c r="K63" s="114" t="s">
        <v>179</v>
      </c>
      <c r="L63" s="38"/>
      <c r="M63" s="38"/>
      <c r="N63" s="38"/>
      <c r="O63" s="38"/>
      <c r="P63" s="38"/>
      <c r="Q63" s="38"/>
      <c r="R63" s="38"/>
    </row>
    <row r="64" spans="2:18" ht="26.25" thickBot="1">
      <c r="B64" s="115" t="s">
        <v>180</v>
      </c>
      <c r="C64" s="112">
        <v>-544</v>
      </c>
      <c r="D64" s="112">
        <v>-22</v>
      </c>
      <c r="E64" s="112">
        <v>-209</v>
      </c>
      <c r="F64" s="112">
        <v>-16</v>
      </c>
      <c r="G64" s="112">
        <v>-4</v>
      </c>
      <c r="H64" s="112">
        <v>-12</v>
      </c>
      <c r="I64" s="47">
        <v>-807</v>
      </c>
      <c r="K64" s="115" t="s">
        <v>180</v>
      </c>
      <c r="L64" s="119">
        <f aca="true" t="shared" si="9" ref="L64:R65">C32-C64</f>
        <v>211</v>
      </c>
      <c r="M64" s="119">
        <f t="shared" si="9"/>
        <v>-14</v>
      </c>
      <c r="N64" s="119">
        <f t="shared" si="9"/>
        <v>-9</v>
      </c>
      <c r="O64" s="119">
        <f t="shared" si="9"/>
        <v>-42</v>
      </c>
      <c r="P64" s="119">
        <f t="shared" si="9"/>
        <v>0</v>
      </c>
      <c r="Q64" s="119">
        <f t="shared" si="9"/>
        <v>-1</v>
      </c>
      <c r="R64" s="49">
        <f t="shared" si="9"/>
        <v>145</v>
      </c>
    </row>
    <row r="65" spans="2:18" ht="13.5" thickTop="1">
      <c r="B65" s="104" t="s">
        <v>181</v>
      </c>
      <c r="C65" s="36">
        <v>81</v>
      </c>
      <c r="D65" s="36">
        <v>-28</v>
      </c>
      <c r="E65" s="36">
        <v>-2</v>
      </c>
      <c r="F65" s="36">
        <v>0</v>
      </c>
      <c r="G65" s="36">
        <v>-1</v>
      </c>
      <c r="H65" s="36">
        <v>0</v>
      </c>
      <c r="I65" s="43">
        <v>50</v>
      </c>
      <c r="K65" s="104" t="s">
        <v>181</v>
      </c>
      <c r="L65" s="38">
        <f t="shared" si="9"/>
        <v>-75</v>
      </c>
      <c r="M65" s="38">
        <f t="shared" si="9"/>
        <v>197</v>
      </c>
      <c r="N65" s="38">
        <f t="shared" si="9"/>
        <v>-1</v>
      </c>
      <c r="O65" s="38">
        <f t="shared" si="9"/>
        <v>1</v>
      </c>
      <c r="P65" s="38">
        <f t="shared" si="9"/>
        <v>1</v>
      </c>
      <c r="Q65" s="38">
        <f t="shared" si="9"/>
        <v>1</v>
      </c>
      <c r="R65" s="45">
        <f t="shared" si="9"/>
        <v>124</v>
      </c>
    </row>
    <row r="66" spans="2:18" ht="13.5" thickBot="1">
      <c r="B66" s="116" t="s">
        <v>182</v>
      </c>
      <c r="C66" s="117"/>
      <c r="D66" s="117"/>
      <c r="E66" s="117"/>
      <c r="F66" s="117"/>
      <c r="G66" s="117"/>
      <c r="H66" s="117"/>
      <c r="I66" s="149">
        <v>1</v>
      </c>
      <c r="K66" s="116" t="s">
        <v>182</v>
      </c>
      <c r="L66" s="120"/>
      <c r="M66" s="120"/>
      <c r="N66" s="120"/>
      <c r="O66" s="120"/>
      <c r="P66" s="120"/>
      <c r="Q66" s="120"/>
      <c r="R66" s="120">
        <f>I34-I66</f>
        <v>-1</v>
      </c>
    </row>
    <row r="67" spans="2:9" ht="13.5" thickTop="1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3:9" ht="12.75">
      <c r="C69" s="16"/>
      <c r="D69" s="16"/>
      <c r="E69" s="16"/>
      <c r="F69" s="16"/>
      <c r="G69" s="16"/>
      <c r="H69" s="16"/>
      <c r="I69" s="16"/>
    </row>
    <row r="70" spans="3:9" ht="12.75">
      <c r="C70" s="16"/>
      <c r="D70" s="16"/>
      <c r="E70" s="16"/>
      <c r="F70" s="16"/>
      <c r="G70" s="16"/>
      <c r="H70" s="16"/>
      <c r="I70" s="16"/>
    </row>
  </sheetData>
  <sheetProtection/>
  <mergeCells count="3">
    <mergeCell ref="C2:I2"/>
    <mergeCell ref="L2:R2"/>
    <mergeCell ref="L37:R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5" zoomScaleNormal="90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1.421875" style="189" customWidth="1"/>
    <col min="2" max="2" width="47.421875" style="189" bestFit="1" customWidth="1"/>
    <col min="3" max="9" width="13.8515625" style="189" customWidth="1"/>
    <col min="10" max="10" width="7.28125" style="189" customWidth="1"/>
    <col min="11" max="11" width="47.421875" style="189" bestFit="1" customWidth="1"/>
    <col min="12" max="18" width="13.8515625" style="189" customWidth="1"/>
    <col min="19" max="16384" width="9.140625" style="189" customWidth="1"/>
  </cols>
  <sheetData>
    <row r="1" spans="3:18" ht="12.75">
      <c r="C1" s="190"/>
      <c r="D1" s="190"/>
      <c r="E1" s="190"/>
      <c r="F1" s="190"/>
      <c r="G1" s="190"/>
      <c r="H1" s="190"/>
      <c r="I1" s="190"/>
      <c r="L1" s="190"/>
      <c r="M1" s="190"/>
      <c r="N1" s="190"/>
      <c r="O1" s="190"/>
      <c r="P1" s="190"/>
      <c r="Q1" s="190"/>
      <c r="R1" s="190"/>
    </row>
    <row r="2" spans="2:18" ht="12.75">
      <c r="B2" s="90" t="s">
        <v>157</v>
      </c>
      <c r="C2" s="250" t="s">
        <v>66</v>
      </c>
      <c r="D2" s="250"/>
      <c r="E2" s="250"/>
      <c r="F2" s="250"/>
      <c r="G2" s="250"/>
      <c r="H2" s="250"/>
      <c r="I2" s="250"/>
      <c r="J2" s="12"/>
      <c r="K2" s="90" t="s">
        <v>157</v>
      </c>
      <c r="L2" s="250" t="s">
        <v>0</v>
      </c>
      <c r="M2" s="250"/>
      <c r="N2" s="250"/>
      <c r="O2" s="250"/>
      <c r="P2" s="250"/>
      <c r="Q2" s="250"/>
      <c r="R2" s="250"/>
    </row>
    <row r="3" spans="2:11" s="190" customFormat="1" ht="12.75">
      <c r="B3" s="91"/>
      <c r="K3" s="91"/>
    </row>
    <row r="4" spans="2:18" ht="25.5">
      <c r="B4" s="178" t="s">
        <v>41</v>
      </c>
      <c r="C4" s="93" t="s">
        <v>158</v>
      </c>
      <c r="D4" s="93" t="s">
        <v>159</v>
      </c>
      <c r="E4" s="93" t="s">
        <v>160</v>
      </c>
      <c r="F4" s="93" t="s">
        <v>161</v>
      </c>
      <c r="G4" s="93" t="s">
        <v>162</v>
      </c>
      <c r="H4" s="93" t="s">
        <v>163</v>
      </c>
      <c r="I4" s="93" t="s">
        <v>164</v>
      </c>
      <c r="K4" s="94" t="s">
        <v>43</v>
      </c>
      <c r="L4" s="95" t="s">
        <v>158</v>
      </c>
      <c r="M4" s="95" t="s">
        <v>159</v>
      </c>
      <c r="N4" s="95" t="s">
        <v>160</v>
      </c>
      <c r="O4" s="95" t="s">
        <v>161</v>
      </c>
      <c r="P4" s="95" t="s">
        <v>162</v>
      </c>
      <c r="Q4" s="95" t="s">
        <v>163</v>
      </c>
      <c r="R4" s="95" t="s">
        <v>164</v>
      </c>
    </row>
    <row r="5" spans="2:18" ht="12.75">
      <c r="B5" s="96" t="s">
        <v>165</v>
      </c>
      <c r="C5" s="97"/>
      <c r="D5" s="97"/>
      <c r="E5" s="97"/>
      <c r="F5" s="97"/>
      <c r="G5" s="97"/>
      <c r="H5" s="97"/>
      <c r="I5" s="98"/>
      <c r="K5" s="96" t="s">
        <v>165</v>
      </c>
      <c r="L5" s="97"/>
      <c r="M5" s="97"/>
      <c r="N5" s="97"/>
      <c r="O5" s="97"/>
      <c r="P5" s="97"/>
      <c r="Q5" s="97"/>
      <c r="R5" s="98"/>
    </row>
    <row r="6" spans="2:18" ht="12.75">
      <c r="B6" s="99"/>
      <c r="C6" s="36"/>
      <c r="D6" s="36"/>
      <c r="E6" s="36"/>
      <c r="F6" s="36"/>
      <c r="G6" s="36"/>
      <c r="H6" s="36"/>
      <c r="I6" s="36"/>
      <c r="K6" s="99"/>
      <c r="L6" s="36"/>
      <c r="M6" s="36"/>
      <c r="N6" s="36"/>
      <c r="O6" s="36"/>
      <c r="P6" s="36"/>
      <c r="Q6" s="36"/>
      <c r="R6" s="36"/>
    </row>
    <row r="7" spans="2:18" ht="12.75">
      <c r="B7" s="99" t="s">
        <v>166</v>
      </c>
      <c r="C7" s="36">
        <v>1144</v>
      </c>
      <c r="D7" s="36">
        <v>7874</v>
      </c>
      <c r="E7" s="36">
        <v>37</v>
      </c>
      <c r="F7" s="36">
        <v>422</v>
      </c>
      <c r="G7" s="36">
        <v>60</v>
      </c>
      <c r="H7" s="36">
        <v>0</v>
      </c>
      <c r="I7" s="43">
        <v>9537</v>
      </c>
      <c r="K7" s="99" t="s">
        <v>166</v>
      </c>
      <c r="L7" s="191">
        <f aca="true" t="shared" si="0" ref="L7:P9">C7/C54-1</f>
        <v>0.1063829787234043</v>
      </c>
      <c r="M7" s="191">
        <f t="shared" si="0"/>
        <v>-0.07375602870250564</v>
      </c>
      <c r="N7" s="191">
        <f t="shared" si="0"/>
        <v>0.3214285714285714</v>
      </c>
      <c r="O7" s="191">
        <f t="shared" si="0"/>
        <v>-0.3258785942492013</v>
      </c>
      <c r="P7" s="191">
        <f t="shared" si="0"/>
        <v>0.30434782608695654</v>
      </c>
      <c r="Q7" s="191"/>
      <c r="R7" s="191">
        <f>I7/I54-1</f>
        <v>-0.06819736199316073</v>
      </c>
    </row>
    <row r="8" spans="2:18" ht="12.75">
      <c r="B8" s="99" t="s">
        <v>167</v>
      </c>
      <c r="C8" s="36">
        <v>473</v>
      </c>
      <c r="D8" s="36">
        <v>75</v>
      </c>
      <c r="E8" s="36">
        <v>1227</v>
      </c>
      <c r="F8" s="36">
        <v>229</v>
      </c>
      <c r="G8" s="36">
        <v>26</v>
      </c>
      <c r="H8" s="36">
        <v>-2030</v>
      </c>
      <c r="I8" s="43">
        <v>0</v>
      </c>
      <c r="K8" s="99" t="s">
        <v>167</v>
      </c>
      <c r="L8" s="191">
        <f t="shared" si="0"/>
        <v>0.43333333333333335</v>
      </c>
      <c r="M8" s="191">
        <f t="shared" si="0"/>
        <v>-0.038461538461538436</v>
      </c>
      <c r="N8" s="191">
        <f t="shared" si="0"/>
        <v>-0.11853448275862066</v>
      </c>
      <c r="O8" s="191">
        <f t="shared" si="0"/>
        <v>0.7218045112781954</v>
      </c>
      <c r="P8" s="191">
        <f t="shared" si="0"/>
        <v>0.040000000000000036</v>
      </c>
      <c r="Q8" s="191">
        <f>H8/H55-1</f>
        <v>0.036772216547497516</v>
      </c>
      <c r="R8" s="191"/>
    </row>
    <row r="9" spans="2:18" ht="12.75">
      <c r="B9" s="101" t="s">
        <v>168</v>
      </c>
      <c r="C9" s="102">
        <v>1617</v>
      </c>
      <c r="D9" s="102">
        <v>7949</v>
      </c>
      <c r="E9" s="102">
        <v>1264</v>
      </c>
      <c r="F9" s="102">
        <v>651</v>
      </c>
      <c r="G9" s="102">
        <v>86</v>
      </c>
      <c r="H9" s="102">
        <v>-2030</v>
      </c>
      <c r="I9" s="32">
        <v>9537</v>
      </c>
      <c r="K9" s="101" t="s">
        <v>168</v>
      </c>
      <c r="L9" s="192">
        <f t="shared" si="0"/>
        <v>0.185483870967742</v>
      </c>
      <c r="M9" s="192">
        <f t="shared" si="0"/>
        <v>-0.07343513229980181</v>
      </c>
      <c r="N9" s="192">
        <f t="shared" si="0"/>
        <v>-0.10985915492957743</v>
      </c>
      <c r="O9" s="192">
        <f t="shared" si="0"/>
        <v>-0.14229249011857703</v>
      </c>
      <c r="P9" s="192">
        <f t="shared" si="0"/>
        <v>0.21126760563380276</v>
      </c>
      <c r="Q9" s="192">
        <f>H9/H56-1</f>
        <v>0.036772216547497516</v>
      </c>
      <c r="R9" s="192">
        <f>I9/I56-1</f>
        <v>-0.06819736199316073</v>
      </c>
    </row>
    <row r="10" spans="2:18" ht="12.75">
      <c r="B10" s="99"/>
      <c r="C10" s="36"/>
      <c r="D10" s="36"/>
      <c r="E10" s="36"/>
      <c r="F10" s="36"/>
      <c r="G10" s="36"/>
      <c r="H10" s="36"/>
      <c r="I10" s="43"/>
      <c r="K10" s="99"/>
      <c r="L10" s="191"/>
      <c r="M10" s="191"/>
      <c r="N10" s="191"/>
      <c r="O10" s="191"/>
      <c r="P10" s="191"/>
      <c r="Q10" s="191"/>
      <c r="R10" s="191"/>
    </row>
    <row r="11" spans="2:18" ht="12.75">
      <c r="B11" s="104" t="s">
        <v>48</v>
      </c>
      <c r="C11" s="36">
        <v>-281</v>
      </c>
      <c r="D11" s="36">
        <v>-39</v>
      </c>
      <c r="E11" s="36">
        <v>-216</v>
      </c>
      <c r="F11" s="36">
        <v>-82</v>
      </c>
      <c r="G11" s="36">
        <v>-5</v>
      </c>
      <c r="H11" s="36">
        <v>0</v>
      </c>
      <c r="I11" s="43">
        <v>-623</v>
      </c>
      <c r="K11" s="104" t="s">
        <v>48</v>
      </c>
      <c r="L11" s="191">
        <f aca="true" t="shared" si="1" ref="L11:Q18">C11/C58-1</f>
        <v>0.48677248677248675</v>
      </c>
      <c r="M11" s="191">
        <f t="shared" si="1"/>
        <v>-0.11363636363636365</v>
      </c>
      <c r="N11" s="191">
        <f t="shared" si="1"/>
        <v>0.023696682464454888</v>
      </c>
      <c r="O11" s="191">
        <f t="shared" si="1"/>
        <v>-0.18000000000000005</v>
      </c>
      <c r="P11" s="191">
        <f t="shared" si="1"/>
        <v>0</v>
      </c>
      <c r="Q11" s="191"/>
      <c r="R11" s="191">
        <f aca="true" t="shared" si="2" ref="R11:R18">I11/I58-1</f>
        <v>0.13479052823315119</v>
      </c>
    </row>
    <row r="12" spans="2:18" ht="12.75">
      <c r="B12" s="104" t="s">
        <v>169</v>
      </c>
      <c r="C12" s="36">
        <v>-491</v>
      </c>
      <c r="D12" s="36">
        <v>-7721</v>
      </c>
      <c r="E12" s="36">
        <v>-639</v>
      </c>
      <c r="F12" s="36">
        <v>-435</v>
      </c>
      <c r="G12" s="36">
        <v>-97</v>
      </c>
      <c r="H12" s="36">
        <v>2027</v>
      </c>
      <c r="I12" s="43">
        <v>-7356</v>
      </c>
      <c r="K12" s="104" t="s">
        <v>169</v>
      </c>
      <c r="L12" s="191">
        <f t="shared" si="1"/>
        <v>0.08628318584070804</v>
      </c>
      <c r="M12" s="191">
        <f t="shared" si="1"/>
        <v>-0.09990673816740503</v>
      </c>
      <c r="N12" s="191">
        <f t="shared" si="1"/>
        <v>0.056198347107438096</v>
      </c>
      <c r="O12" s="191">
        <f t="shared" si="1"/>
        <v>-0.13346613545816732</v>
      </c>
      <c r="P12" s="191">
        <f t="shared" si="1"/>
        <v>0.15476190476190466</v>
      </c>
      <c r="Q12" s="191">
        <f t="shared" si="1"/>
        <v>0.033129459734964284</v>
      </c>
      <c r="R12" s="191">
        <f t="shared" si="2"/>
        <v>-0.10933527061387582</v>
      </c>
    </row>
    <row r="13" spans="2:18" ht="12.75">
      <c r="B13" s="39" t="s">
        <v>46</v>
      </c>
      <c r="C13" s="36">
        <v>-82</v>
      </c>
      <c r="D13" s="36">
        <v>-6011</v>
      </c>
      <c r="E13" s="36">
        <v>-214</v>
      </c>
      <c r="F13" s="36">
        <v>-353</v>
      </c>
      <c r="G13" s="36">
        <v>-20</v>
      </c>
      <c r="H13" s="36">
        <v>740</v>
      </c>
      <c r="I13" s="43">
        <v>-5940</v>
      </c>
      <c r="K13" s="39" t="s">
        <v>46</v>
      </c>
      <c r="L13" s="191">
        <f t="shared" si="1"/>
        <v>-0.12765957446808507</v>
      </c>
      <c r="M13" s="191">
        <f t="shared" si="1"/>
        <v>-0.1287143064212205</v>
      </c>
      <c r="N13" s="191">
        <f t="shared" si="1"/>
        <v>1.6749999999999998</v>
      </c>
      <c r="O13" s="191">
        <f t="shared" si="1"/>
        <v>-0.14939759036144573</v>
      </c>
      <c r="P13" s="191">
        <f t="shared" si="1"/>
        <v>0</v>
      </c>
      <c r="Q13" s="191">
        <f t="shared" si="1"/>
        <v>0.4258188824662814</v>
      </c>
      <c r="R13" s="191">
        <f t="shared" si="2"/>
        <v>-0.1500930032908857</v>
      </c>
    </row>
    <row r="14" spans="2:18" ht="12.75">
      <c r="B14" s="40" t="s">
        <v>47</v>
      </c>
      <c r="C14" s="36">
        <v>-257</v>
      </c>
      <c r="D14" s="36">
        <v>-107</v>
      </c>
      <c r="E14" s="36">
        <v>-252</v>
      </c>
      <c r="F14" s="36">
        <v>-35</v>
      </c>
      <c r="G14" s="36">
        <v>-35</v>
      </c>
      <c r="H14" s="36">
        <v>0</v>
      </c>
      <c r="I14" s="43">
        <v>-686</v>
      </c>
      <c r="K14" s="40" t="s">
        <v>47</v>
      </c>
      <c r="L14" s="191">
        <f t="shared" si="1"/>
        <v>0.04048582995951411</v>
      </c>
      <c r="M14" s="191">
        <f t="shared" si="1"/>
        <v>0.15053763440860224</v>
      </c>
      <c r="N14" s="191">
        <f t="shared" si="1"/>
        <v>-0.03816793893129766</v>
      </c>
      <c r="O14" s="191">
        <f t="shared" si="1"/>
        <v>0.02941176470588225</v>
      </c>
      <c r="P14" s="191">
        <f t="shared" si="1"/>
        <v>0</v>
      </c>
      <c r="Q14" s="191" t="e">
        <f t="shared" si="1"/>
        <v>#DIV/0!</v>
      </c>
      <c r="R14" s="191">
        <f t="shared" si="2"/>
        <v>0.02235469448584193</v>
      </c>
    </row>
    <row r="15" spans="2:18" ht="12.75">
      <c r="B15" s="39" t="s">
        <v>49</v>
      </c>
      <c r="C15" s="36">
        <v>-207</v>
      </c>
      <c r="D15" s="36">
        <v>-1398</v>
      </c>
      <c r="E15" s="36">
        <v>-164</v>
      </c>
      <c r="F15" s="36">
        <v>-24</v>
      </c>
      <c r="G15" s="36">
        <v>-37</v>
      </c>
      <c r="H15" s="36">
        <v>1245</v>
      </c>
      <c r="I15" s="43">
        <v>-585</v>
      </c>
      <c r="K15" s="39" t="s">
        <v>49</v>
      </c>
      <c r="L15" s="191">
        <f t="shared" si="1"/>
        <v>0.09523809523809534</v>
      </c>
      <c r="M15" s="191">
        <f t="shared" si="1"/>
        <v>-0.0968992248062015</v>
      </c>
      <c r="N15" s="191">
        <f t="shared" si="1"/>
        <v>-0.2931034482758621</v>
      </c>
      <c r="O15" s="191">
        <f t="shared" si="1"/>
        <v>-0.22580645161290325</v>
      </c>
      <c r="P15" s="191">
        <f t="shared" si="1"/>
        <v>0.19354838709677424</v>
      </c>
      <c r="Q15" s="191">
        <f t="shared" si="1"/>
        <v>-0.11387900355871883</v>
      </c>
      <c r="R15" s="191">
        <f t="shared" si="2"/>
        <v>-0.06549520766773165</v>
      </c>
    </row>
    <row r="16" spans="2:18" ht="12.75">
      <c r="B16" s="39" t="s">
        <v>50</v>
      </c>
      <c r="C16" s="36">
        <v>113</v>
      </c>
      <c r="D16" s="36">
        <v>9</v>
      </c>
      <c r="E16" s="36">
        <v>26</v>
      </c>
      <c r="F16" s="36">
        <v>0</v>
      </c>
      <c r="G16" s="36">
        <v>0</v>
      </c>
      <c r="H16" s="36">
        <v>42</v>
      </c>
      <c r="I16" s="43">
        <v>190</v>
      </c>
      <c r="K16" s="39" t="s">
        <v>50</v>
      </c>
      <c r="L16" s="191">
        <f t="shared" si="1"/>
        <v>-0.0423728813559322</v>
      </c>
      <c r="M16" s="191">
        <f t="shared" si="1"/>
        <v>-0.3076923076923077</v>
      </c>
      <c r="N16" s="191">
        <f t="shared" si="1"/>
        <v>0</v>
      </c>
      <c r="O16" s="191" t="e">
        <f t="shared" si="1"/>
        <v>#DIV/0!</v>
      </c>
      <c r="P16" s="191" t="e">
        <f t="shared" si="1"/>
        <v>#DIV/0!</v>
      </c>
      <c r="Q16" s="191">
        <f t="shared" si="1"/>
        <v>0.050000000000000044</v>
      </c>
      <c r="R16" s="191">
        <f t="shared" si="2"/>
        <v>-0.035532994923857864</v>
      </c>
    </row>
    <row r="17" spans="2:18" ht="12.75">
      <c r="B17" s="39" t="s">
        <v>51</v>
      </c>
      <c r="C17" s="36">
        <v>-58</v>
      </c>
      <c r="D17" s="36">
        <v>-214</v>
      </c>
      <c r="E17" s="36">
        <v>-35</v>
      </c>
      <c r="F17" s="36">
        <v>-23</v>
      </c>
      <c r="G17" s="36">
        <v>-5</v>
      </c>
      <c r="H17" s="36">
        <v>0</v>
      </c>
      <c r="I17" s="43">
        <v>-335</v>
      </c>
      <c r="K17" s="39" t="s">
        <v>51</v>
      </c>
      <c r="L17" s="191">
        <f t="shared" si="1"/>
        <v>0.44999999999999996</v>
      </c>
      <c r="M17" s="191">
        <f t="shared" si="1"/>
        <v>3.196078431372549</v>
      </c>
      <c r="N17" s="191">
        <f t="shared" si="1"/>
        <v>-0.38596491228070173</v>
      </c>
      <c r="O17" s="191">
        <f t="shared" si="1"/>
        <v>0.045454545454545414</v>
      </c>
      <c r="P17" s="191">
        <f t="shared" si="1"/>
        <v>-3.5</v>
      </c>
      <c r="Q17" s="191">
        <f t="shared" si="1"/>
        <v>-1</v>
      </c>
      <c r="R17" s="191">
        <f t="shared" si="2"/>
        <v>0.9705882352941178</v>
      </c>
    </row>
    <row r="18" spans="2:18" ht="12.75">
      <c r="B18" s="105" t="s">
        <v>170</v>
      </c>
      <c r="C18" s="102">
        <v>-772</v>
      </c>
      <c r="D18" s="102">
        <v>-7760</v>
      </c>
      <c r="E18" s="102">
        <v>-855</v>
      </c>
      <c r="F18" s="102">
        <v>-517</v>
      </c>
      <c r="G18" s="102">
        <v>-102</v>
      </c>
      <c r="H18" s="102">
        <v>2027</v>
      </c>
      <c r="I18" s="32">
        <v>-7979</v>
      </c>
      <c r="K18" s="105" t="s">
        <v>170</v>
      </c>
      <c r="L18" s="192">
        <f t="shared" si="1"/>
        <v>0.20436817472698898</v>
      </c>
      <c r="M18" s="192">
        <f t="shared" si="1"/>
        <v>-0.09997680352586402</v>
      </c>
      <c r="N18" s="192">
        <f t="shared" si="1"/>
        <v>0.047794117647058876</v>
      </c>
      <c r="O18" s="192">
        <f t="shared" si="1"/>
        <v>-0.14119601328903653</v>
      </c>
      <c r="P18" s="192">
        <f t="shared" si="1"/>
        <v>0.146067415730337</v>
      </c>
      <c r="Q18" s="192">
        <f t="shared" si="1"/>
        <v>0.033129459734964284</v>
      </c>
      <c r="R18" s="192">
        <f t="shared" si="2"/>
        <v>-0.09411898274296093</v>
      </c>
    </row>
    <row r="19" spans="2:18" ht="12.75">
      <c r="B19" s="104"/>
      <c r="C19" s="36"/>
      <c r="D19" s="36"/>
      <c r="E19" s="36"/>
      <c r="F19" s="36"/>
      <c r="G19" s="36"/>
      <c r="H19" s="36"/>
      <c r="I19" s="43"/>
      <c r="K19" s="104"/>
      <c r="L19" s="191"/>
      <c r="M19" s="191"/>
      <c r="N19" s="191"/>
      <c r="O19" s="191"/>
      <c r="P19" s="191"/>
      <c r="Q19" s="191"/>
      <c r="R19" s="193"/>
    </row>
    <row r="20" spans="2:18" ht="13.5" thickBot="1">
      <c r="B20" s="107" t="s">
        <v>53</v>
      </c>
      <c r="C20" s="47">
        <v>845</v>
      </c>
      <c r="D20" s="47">
        <v>189</v>
      </c>
      <c r="E20" s="47">
        <v>409</v>
      </c>
      <c r="F20" s="47">
        <v>134</v>
      </c>
      <c r="G20" s="47">
        <v>-16</v>
      </c>
      <c r="H20" s="47">
        <v>-3</v>
      </c>
      <c r="I20" s="47">
        <v>1558</v>
      </c>
      <c r="K20" s="107" t="s">
        <v>53</v>
      </c>
      <c r="L20" s="194">
        <f aca="true" t="shared" si="3" ref="L20:R20">C20/C67-1</f>
        <v>0.16874135546334723</v>
      </c>
      <c r="M20" s="194">
        <f t="shared" si="3"/>
        <v>-5.395348837209302</v>
      </c>
      <c r="N20" s="194">
        <f t="shared" si="3"/>
        <v>-0.32284768211920534</v>
      </c>
      <c r="O20" s="194">
        <f t="shared" si="3"/>
        <v>-0.14649681528662417</v>
      </c>
      <c r="P20" s="194">
        <f t="shared" si="3"/>
        <v>-0.11111111111111116</v>
      </c>
      <c r="Q20" s="194">
        <f t="shared" si="3"/>
        <v>-1.75</v>
      </c>
      <c r="R20" s="194">
        <f t="shared" si="3"/>
        <v>0.0918009810791871</v>
      </c>
    </row>
    <row r="21" spans="2:18" ht="13.5" thickTop="1">
      <c r="B21" s="104"/>
      <c r="C21" s="36"/>
      <c r="D21" s="36"/>
      <c r="E21" s="36"/>
      <c r="F21" s="36"/>
      <c r="G21" s="36"/>
      <c r="H21" s="36"/>
      <c r="I21" s="43"/>
      <c r="K21" s="104"/>
      <c r="L21" s="191"/>
      <c r="M21" s="191"/>
      <c r="N21" s="191"/>
      <c r="O21" s="191"/>
      <c r="P21" s="191"/>
      <c r="Q21" s="191"/>
      <c r="R21" s="191"/>
    </row>
    <row r="22" spans="2:18" ht="12.75">
      <c r="B22" s="104" t="s">
        <v>171</v>
      </c>
      <c r="C22" s="36"/>
      <c r="D22" s="36"/>
      <c r="E22" s="36"/>
      <c r="F22" s="36"/>
      <c r="G22" s="36"/>
      <c r="H22" s="36"/>
      <c r="I22" s="43">
        <v>-31</v>
      </c>
      <c r="K22" s="104" t="s">
        <v>171</v>
      </c>
      <c r="L22" s="191"/>
      <c r="M22" s="191"/>
      <c r="N22" s="191"/>
      <c r="O22" s="191"/>
      <c r="P22" s="191"/>
      <c r="Q22" s="191"/>
      <c r="R22" s="191">
        <f>I22/I69-1</f>
        <v>-0.7891156462585034</v>
      </c>
    </row>
    <row r="23" spans="2:18" ht="12.75">
      <c r="B23" s="104" t="s">
        <v>56</v>
      </c>
      <c r="C23" s="36"/>
      <c r="D23" s="36">
        <v>-7</v>
      </c>
      <c r="E23" s="36"/>
      <c r="F23" s="36"/>
      <c r="G23" s="36"/>
      <c r="H23" s="36"/>
      <c r="I23" s="43">
        <v>-7</v>
      </c>
      <c r="K23" s="104" t="s">
        <v>56</v>
      </c>
      <c r="L23" s="191"/>
      <c r="M23" s="191" t="e">
        <f>D23/D70-1</f>
        <v>#DIV/0!</v>
      </c>
      <c r="N23" s="191"/>
      <c r="O23" s="191"/>
      <c r="P23" s="191"/>
      <c r="Q23" s="191"/>
      <c r="R23" s="191" t="e">
        <f>I23/I70-1</f>
        <v>#DIV/0!</v>
      </c>
    </row>
    <row r="24" spans="2:18" ht="12.75">
      <c r="B24" s="104"/>
      <c r="C24" s="36"/>
      <c r="D24" s="36"/>
      <c r="E24" s="36"/>
      <c r="F24" s="36"/>
      <c r="G24" s="36"/>
      <c r="H24" s="36"/>
      <c r="I24" s="43"/>
      <c r="K24" s="104"/>
      <c r="L24" s="191"/>
      <c r="M24" s="191"/>
      <c r="N24" s="191"/>
      <c r="O24" s="191"/>
      <c r="P24" s="191"/>
      <c r="Q24" s="191"/>
      <c r="R24" s="191"/>
    </row>
    <row r="25" spans="2:18" ht="12.75">
      <c r="B25" s="110" t="s">
        <v>57</v>
      </c>
      <c r="C25" s="102"/>
      <c r="D25" s="102"/>
      <c r="E25" s="102"/>
      <c r="F25" s="102"/>
      <c r="G25" s="102"/>
      <c r="H25" s="102"/>
      <c r="I25" s="32">
        <v>1520</v>
      </c>
      <c r="K25" s="110" t="s">
        <v>57</v>
      </c>
      <c r="L25" s="192"/>
      <c r="M25" s="192"/>
      <c r="N25" s="192"/>
      <c r="O25" s="192"/>
      <c r="P25" s="192"/>
      <c r="Q25" s="192"/>
      <c r="R25" s="195">
        <f>I25/I72-1</f>
        <v>0.1875</v>
      </c>
    </row>
    <row r="26" spans="2:18" ht="12.75">
      <c r="B26" s="104"/>
      <c r="C26" s="36"/>
      <c r="D26" s="36"/>
      <c r="E26" s="36"/>
      <c r="F26" s="36"/>
      <c r="G26" s="36"/>
      <c r="H26" s="36"/>
      <c r="I26" s="43"/>
      <c r="K26" s="104"/>
      <c r="L26" s="191"/>
      <c r="M26" s="191"/>
      <c r="N26" s="191"/>
      <c r="O26" s="191"/>
      <c r="P26" s="191"/>
      <c r="Q26" s="191"/>
      <c r="R26" s="191"/>
    </row>
    <row r="27" spans="2:18" ht="12.75">
      <c r="B27" s="104" t="s">
        <v>58</v>
      </c>
      <c r="C27" s="36"/>
      <c r="D27" s="36"/>
      <c r="E27" s="36"/>
      <c r="F27" s="36"/>
      <c r="G27" s="36"/>
      <c r="H27" s="36"/>
      <c r="I27" s="43">
        <v>-340</v>
      </c>
      <c r="K27" s="104" t="s">
        <v>58</v>
      </c>
      <c r="L27" s="191"/>
      <c r="M27" s="191"/>
      <c r="N27" s="191"/>
      <c r="O27" s="191"/>
      <c r="P27" s="191"/>
      <c r="Q27" s="191"/>
      <c r="R27" s="191">
        <f>I27/I74-1</f>
        <v>0.6504854368932038</v>
      </c>
    </row>
    <row r="28" spans="2:18" ht="12.75">
      <c r="B28" s="104"/>
      <c r="C28" s="36"/>
      <c r="D28" s="36"/>
      <c r="E28" s="36"/>
      <c r="F28" s="36"/>
      <c r="G28" s="36"/>
      <c r="H28" s="36"/>
      <c r="I28" s="43"/>
      <c r="K28" s="104"/>
      <c r="L28" s="191"/>
      <c r="M28" s="191"/>
      <c r="N28" s="191"/>
      <c r="O28" s="191"/>
      <c r="P28" s="191"/>
      <c r="Q28" s="191"/>
      <c r="R28" s="191"/>
    </row>
    <row r="29" spans="2:18" ht="13.5" thickBot="1">
      <c r="B29" s="107" t="s">
        <v>172</v>
      </c>
      <c r="C29" s="112"/>
      <c r="D29" s="112"/>
      <c r="E29" s="112"/>
      <c r="F29" s="112"/>
      <c r="G29" s="112"/>
      <c r="H29" s="112"/>
      <c r="I29" s="47">
        <v>1180</v>
      </c>
      <c r="K29" s="107" t="s">
        <v>172</v>
      </c>
      <c r="L29" s="196"/>
      <c r="M29" s="196"/>
      <c r="N29" s="196"/>
      <c r="O29" s="196"/>
      <c r="P29" s="196"/>
      <c r="Q29" s="196"/>
      <c r="R29" s="194">
        <f>I29/I76-1</f>
        <v>0.09869646182495351</v>
      </c>
    </row>
    <row r="30" spans="2:18" ht="13.5" thickTop="1">
      <c r="B30" s="104"/>
      <c r="C30" s="36"/>
      <c r="D30" s="36"/>
      <c r="E30" s="36"/>
      <c r="F30" s="36"/>
      <c r="G30" s="36"/>
      <c r="H30" s="36"/>
      <c r="I30" s="43"/>
      <c r="K30" s="104"/>
      <c r="L30" s="191"/>
      <c r="M30" s="191"/>
      <c r="N30" s="191"/>
      <c r="O30" s="191"/>
      <c r="P30" s="191"/>
      <c r="Q30" s="191"/>
      <c r="R30" s="191"/>
    </row>
    <row r="31" spans="2:18" ht="12.75">
      <c r="B31" s="114" t="s">
        <v>173</v>
      </c>
      <c r="C31" s="36"/>
      <c r="D31" s="36"/>
      <c r="E31" s="36"/>
      <c r="F31" s="36"/>
      <c r="G31" s="36"/>
      <c r="H31" s="36"/>
      <c r="I31" s="43"/>
      <c r="K31" s="114" t="s">
        <v>173</v>
      </c>
      <c r="L31" s="191"/>
      <c r="M31" s="191"/>
      <c r="N31" s="191"/>
      <c r="O31" s="191"/>
      <c r="P31" s="191"/>
      <c r="Q31" s="191"/>
      <c r="R31" s="191"/>
    </row>
    <row r="32" spans="2:18" ht="12.75">
      <c r="B32" s="104" t="s">
        <v>174</v>
      </c>
      <c r="C32" s="36">
        <v>15458</v>
      </c>
      <c r="D32" s="36">
        <v>16746</v>
      </c>
      <c r="E32" s="36">
        <v>14210</v>
      </c>
      <c r="F32" s="36">
        <v>3989</v>
      </c>
      <c r="G32" s="36">
        <v>374</v>
      </c>
      <c r="H32" s="36">
        <v>-5950</v>
      </c>
      <c r="I32" s="43">
        <v>44827</v>
      </c>
      <c r="K32" s="104" t="s">
        <v>174</v>
      </c>
      <c r="L32" s="191">
        <f aca="true" t="shared" si="4" ref="L32:R32">C32/C79-1</f>
        <v>-0.07663819365629299</v>
      </c>
      <c r="M32" s="191">
        <f t="shared" si="4"/>
        <v>-0.0892478381465166</v>
      </c>
      <c r="N32" s="191">
        <f t="shared" si="4"/>
        <v>0.01275746561185942</v>
      </c>
      <c r="O32" s="191">
        <f t="shared" si="4"/>
        <v>-0.05339345040341714</v>
      </c>
      <c r="P32" s="191">
        <f t="shared" si="4"/>
        <v>-0.02857142857142858</v>
      </c>
      <c r="Q32" s="191">
        <f t="shared" si="4"/>
        <v>-0.19278252611585944</v>
      </c>
      <c r="R32" s="191">
        <f t="shared" si="4"/>
        <v>-0.033630111884795255</v>
      </c>
    </row>
    <row r="33" spans="2:18" ht="12.75">
      <c r="B33" s="104" t="s">
        <v>175</v>
      </c>
      <c r="C33" s="36"/>
      <c r="D33" s="36">
        <v>721</v>
      </c>
      <c r="E33" s="36"/>
      <c r="F33" s="36"/>
      <c r="G33" s="36"/>
      <c r="H33" s="36"/>
      <c r="I33" s="43">
        <v>721</v>
      </c>
      <c r="K33" s="104" t="s">
        <v>175</v>
      </c>
      <c r="L33" s="191"/>
      <c r="M33" s="191">
        <f>D33/D80-1</f>
        <v>-0.06485084306095978</v>
      </c>
      <c r="N33" s="191"/>
      <c r="O33" s="191"/>
      <c r="P33" s="191"/>
      <c r="Q33" s="191"/>
      <c r="R33" s="191">
        <f>I33/I80-1</f>
        <v>-0.06485084306095978</v>
      </c>
    </row>
    <row r="34" spans="2:18" ht="12.75">
      <c r="B34" s="104" t="s">
        <v>176</v>
      </c>
      <c r="C34" s="36"/>
      <c r="D34" s="36"/>
      <c r="E34" s="36"/>
      <c r="F34" s="36"/>
      <c r="G34" s="36"/>
      <c r="H34" s="36"/>
      <c r="I34" s="43">
        <v>251</v>
      </c>
      <c r="K34" s="104" t="s">
        <v>176</v>
      </c>
      <c r="L34" s="191"/>
      <c r="M34" s="191"/>
      <c r="N34" s="191"/>
      <c r="O34" s="191"/>
      <c r="P34" s="191"/>
      <c r="Q34" s="191"/>
      <c r="R34" s="191">
        <f>I34/I81-1</f>
        <v>0.10087719298245612</v>
      </c>
    </row>
    <row r="35" spans="2:18" ht="12.75">
      <c r="B35" s="104" t="s">
        <v>77</v>
      </c>
      <c r="C35" s="36"/>
      <c r="D35" s="36"/>
      <c r="E35" s="36"/>
      <c r="F35" s="36"/>
      <c r="G35" s="36"/>
      <c r="H35" s="36"/>
      <c r="I35" s="43">
        <v>989</v>
      </c>
      <c r="K35" s="104" t="s">
        <v>77</v>
      </c>
      <c r="L35" s="191"/>
      <c r="M35" s="191"/>
      <c r="N35" s="191"/>
      <c r="O35" s="191"/>
      <c r="P35" s="191"/>
      <c r="Q35" s="191"/>
      <c r="R35" s="191">
        <f>I35/I82-1</f>
        <v>-0.21069433359936152</v>
      </c>
    </row>
    <row r="36" spans="2:18" ht="12.75">
      <c r="B36" s="104"/>
      <c r="C36" s="36"/>
      <c r="D36" s="36"/>
      <c r="E36" s="36"/>
      <c r="F36" s="36"/>
      <c r="G36" s="36"/>
      <c r="H36" s="36"/>
      <c r="I36" s="43"/>
      <c r="K36" s="104"/>
      <c r="L36" s="191"/>
      <c r="M36" s="191"/>
      <c r="N36" s="191"/>
      <c r="O36" s="191"/>
      <c r="P36" s="191"/>
      <c r="Q36" s="191"/>
      <c r="R36" s="191"/>
    </row>
    <row r="37" spans="2:18" ht="13.5" thickBot="1">
      <c r="B37" s="107" t="s">
        <v>90</v>
      </c>
      <c r="C37" s="47"/>
      <c r="D37" s="47"/>
      <c r="E37" s="47"/>
      <c r="F37" s="47"/>
      <c r="G37" s="47"/>
      <c r="H37" s="47"/>
      <c r="I37" s="47">
        <v>46788</v>
      </c>
      <c r="K37" s="107" t="s">
        <v>90</v>
      </c>
      <c r="L37" s="194"/>
      <c r="M37" s="194"/>
      <c r="N37" s="194"/>
      <c r="O37" s="194"/>
      <c r="P37" s="194"/>
      <c r="Q37" s="194"/>
      <c r="R37" s="194">
        <f>I37/I84-1</f>
        <v>-0.038055881083081444</v>
      </c>
    </row>
    <row r="38" spans="2:18" ht="13.5" thickTop="1">
      <c r="B38" s="104"/>
      <c r="C38" s="36"/>
      <c r="D38" s="36"/>
      <c r="E38" s="36"/>
      <c r="F38" s="36"/>
      <c r="G38" s="36"/>
      <c r="H38" s="36"/>
      <c r="I38" s="43"/>
      <c r="K38" s="104"/>
      <c r="L38" s="191"/>
      <c r="M38" s="191"/>
      <c r="N38" s="191"/>
      <c r="O38" s="191"/>
      <c r="P38" s="191"/>
      <c r="Q38" s="191"/>
      <c r="R38" s="191"/>
    </row>
    <row r="39" spans="2:18" ht="12.75">
      <c r="B39" s="104" t="s">
        <v>99</v>
      </c>
      <c r="C39" s="36"/>
      <c r="D39" s="36"/>
      <c r="E39" s="36"/>
      <c r="F39" s="36"/>
      <c r="G39" s="36"/>
      <c r="H39" s="36"/>
      <c r="I39" s="43">
        <v>29496</v>
      </c>
      <c r="K39" s="104" t="s">
        <v>99</v>
      </c>
      <c r="L39" s="191"/>
      <c r="M39" s="191"/>
      <c r="N39" s="191"/>
      <c r="O39" s="191"/>
      <c r="P39" s="191"/>
      <c r="Q39" s="191"/>
      <c r="R39" s="191">
        <f>I39/I86-1</f>
        <v>0.03818943367005745</v>
      </c>
    </row>
    <row r="40" spans="2:18" ht="12.75">
      <c r="B40" s="104" t="s">
        <v>177</v>
      </c>
      <c r="C40" s="36">
        <v>4994</v>
      </c>
      <c r="D40" s="36">
        <v>4410</v>
      </c>
      <c r="E40" s="36">
        <v>2690</v>
      </c>
      <c r="F40" s="36">
        <v>1940</v>
      </c>
      <c r="G40" s="36">
        <v>169</v>
      </c>
      <c r="H40" s="36">
        <v>-5634</v>
      </c>
      <c r="I40" s="43">
        <v>8569</v>
      </c>
      <c r="K40" s="104" t="s">
        <v>177</v>
      </c>
      <c r="L40" s="191">
        <f aca="true" t="shared" si="5" ref="L40:Q40">C40/C87-1</f>
        <v>-0.17699406723796973</v>
      </c>
      <c r="M40" s="191">
        <f t="shared" si="5"/>
        <v>-0.19452054794520546</v>
      </c>
      <c r="N40" s="191">
        <f t="shared" si="5"/>
        <v>0.015861027190332333</v>
      </c>
      <c r="O40" s="191">
        <f t="shared" si="5"/>
        <v>-0.0005151983513652647</v>
      </c>
      <c r="P40" s="191">
        <f t="shared" si="5"/>
        <v>0.4695652173913043</v>
      </c>
      <c r="Q40" s="191">
        <f t="shared" si="5"/>
        <v>-0.19051724137931036</v>
      </c>
      <c r="R40" s="191">
        <f>I40/I87-1</f>
        <v>-0.07731237213308928</v>
      </c>
    </row>
    <row r="41" spans="2:18" ht="12.75">
      <c r="B41" s="104" t="s">
        <v>178</v>
      </c>
      <c r="C41" s="36"/>
      <c r="D41" s="36"/>
      <c r="E41" s="36"/>
      <c r="F41" s="36"/>
      <c r="G41" s="36"/>
      <c r="H41" s="36"/>
      <c r="I41" s="43">
        <v>6731</v>
      </c>
      <c r="K41" s="104" t="s">
        <v>178</v>
      </c>
      <c r="L41" s="191"/>
      <c r="M41" s="191"/>
      <c r="N41" s="191"/>
      <c r="O41" s="191"/>
      <c r="P41" s="191"/>
      <c r="Q41" s="191"/>
      <c r="R41" s="191">
        <f>I41/I88-1</f>
        <v>-0.24843680214381425</v>
      </c>
    </row>
    <row r="42" spans="2:18" ht="12.75">
      <c r="B42" s="104" t="s">
        <v>105</v>
      </c>
      <c r="C42" s="36"/>
      <c r="D42" s="36"/>
      <c r="E42" s="36"/>
      <c r="F42" s="36"/>
      <c r="G42" s="36"/>
      <c r="H42" s="36"/>
      <c r="I42" s="43">
        <v>1992</v>
      </c>
      <c r="K42" s="104" t="s">
        <v>105</v>
      </c>
      <c r="L42" s="191"/>
      <c r="M42" s="191"/>
      <c r="N42" s="191"/>
      <c r="O42" s="191"/>
      <c r="P42" s="191"/>
      <c r="Q42" s="191"/>
      <c r="R42" s="191">
        <f>I42/I89-1</f>
        <v>0.0035264483627204246</v>
      </c>
    </row>
    <row r="43" spans="2:18" ht="12.75">
      <c r="B43" s="104"/>
      <c r="C43" s="36"/>
      <c r="D43" s="36"/>
      <c r="E43" s="36"/>
      <c r="F43" s="36"/>
      <c r="G43" s="36"/>
      <c r="H43" s="36"/>
      <c r="I43" s="43"/>
      <c r="K43" s="104"/>
      <c r="L43" s="191"/>
      <c r="M43" s="191"/>
      <c r="N43" s="191"/>
      <c r="O43" s="191"/>
      <c r="P43" s="191"/>
      <c r="Q43" s="191"/>
      <c r="R43" s="191"/>
    </row>
    <row r="44" spans="2:18" ht="13.5" thickBot="1">
      <c r="B44" s="107" t="s">
        <v>115</v>
      </c>
      <c r="C44" s="47"/>
      <c r="D44" s="47"/>
      <c r="E44" s="47"/>
      <c r="F44" s="47"/>
      <c r="G44" s="47"/>
      <c r="H44" s="47"/>
      <c r="I44" s="47">
        <v>46788</v>
      </c>
      <c r="K44" s="107" t="s">
        <v>115</v>
      </c>
      <c r="L44" s="194"/>
      <c r="M44" s="194"/>
      <c r="N44" s="194"/>
      <c r="O44" s="194"/>
      <c r="P44" s="194"/>
      <c r="Q44" s="194"/>
      <c r="R44" s="194">
        <f>I44/I91-1</f>
        <v>-0.038055881083081444</v>
      </c>
    </row>
    <row r="45" spans="2:18" ht="13.5" thickTop="1">
      <c r="B45" s="104"/>
      <c r="C45" s="36"/>
      <c r="D45" s="36"/>
      <c r="E45" s="36"/>
      <c r="F45" s="36"/>
      <c r="G45" s="36"/>
      <c r="H45" s="36"/>
      <c r="I45" s="36"/>
      <c r="K45" s="104"/>
      <c r="L45" s="191"/>
      <c r="M45" s="191"/>
      <c r="N45" s="191"/>
      <c r="O45" s="191"/>
      <c r="P45" s="191"/>
      <c r="Q45" s="191"/>
      <c r="R45" s="191"/>
    </row>
    <row r="46" spans="2:18" ht="12.75">
      <c r="B46" s="114" t="s">
        <v>179</v>
      </c>
      <c r="C46" s="36"/>
      <c r="D46" s="36"/>
      <c r="E46" s="36"/>
      <c r="F46" s="36"/>
      <c r="G46" s="36"/>
      <c r="H46" s="36"/>
      <c r="I46" s="36"/>
      <c r="K46" s="114" t="s">
        <v>179</v>
      </c>
      <c r="L46" s="191"/>
      <c r="M46" s="191"/>
      <c r="N46" s="191"/>
      <c r="O46" s="191"/>
      <c r="P46" s="191"/>
      <c r="Q46" s="191"/>
      <c r="R46" s="191"/>
    </row>
    <row r="47" spans="2:18" ht="26.25" thickBot="1">
      <c r="B47" s="115" t="s">
        <v>180</v>
      </c>
      <c r="C47" s="112">
        <v>-242</v>
      </c>
      <c r="D47" s="112">
        <v>-66</v>
      </c>
      <c r="E47" s="112">
        <v>-368</v>
      </c>
      <c r="F47" s="112">
        <v>-39</v>
      </c>
      <c r="G47" s="112">
        <v>-2</v>
      </c>
      <c r="H47" s="112">
        <v>7</v>
      </c>
      <c r="I47" s="47">
        <v>-710</v>
      </c>
      <c r="K47" s="115" t="s">
        <v>180</v>
      </c>
      <c r="L47" s="196">
        <f aca="true" t="shared" si="6" ref="L47:P48">C47/C94-1</f>
        <v>-0.3025936599423631</v>
      </c>
      <c r="M47" s="196">
        <f t="shared" si="6"/>
        <v>0.01538461538461533</v>
      </c>
      <c r="N47" s="196">
        <f t="shared" si="6"/>
        <v>0.05142857142857138</v>
      </c>
      <c r="O47" s="196">
        <f t="shared" si="6"/>
        <v>0.11428571428571432</v>
      </c>
      <c r="P47" s="196">
        <f t="shared" si="6"/>
        <v>-0.6</v>
      </c>
      <c r="Q47" s="196"/>
      <c r="R47" s="194">
        <f>I47/I94-1</f>
        <v>-0.0670170827858082</v>
      </c>
    </row>
    <row r="48" spans="2:18" ht="13.5" thickTop="1">
      <c r="B48" s="104" t="s">
        <v>181</v>
      </c>
      <c r="C48" s="36">
        <v>-1655</v>
      </c>
      <c r="D48" s="36">
        <v>-1484</v>
      </c>
      <c r="E48" s="36">
        <v>-119</v>
      </c>
      <c r="F48" s="36">
        <v>-34</v>
      </c>
      <c r="G48" s="36">
        <v>-20</v>
      </c>
      <c r="H48" s="36">
        <v>0</v>
      </c>
      <c r="I48" s="43">
        <v>-3312</v>
      </c>
      <c r="K48" s="104" t="s">
        <v>181</v>
      </c>
      <c r="L48" s="191">
        <f t="shared" si="6"/>
        <v>0.46460176991150437</v>
      </c>
      <c r="M48" s="191">
        <f t="shared" si="6"/>
        <v>-0.10602409638554222</v>
      </c>
      <c r="N48" s="191">
        <f t="shared" si="6"/>
        <v>0.2268041237113403</v>
      </c>
      <c r="O48" s="191">
        <f t="shared" si="6"/>
        <v>-0.05555555555555558</v>
      </c>
      <c r="P48" s="191">
        <f t="shared" si="6"/>
        <v>1</v>
      </c>
      <c r="Q48" s="191"/>
      <c r="R48" s="193">
        <f>I48/I95-1</f>
        <v>0.12960436562073663</v>
      </c>
    </row>
    <row r="49" spans="2:18" ht="13.5" thickBot="1">
      <c r="B49" s="116" t="s">
        <v>182</v>
      </c>
      <c r="C49" s="117"/>
      <c r="D49" s="117"/>
      <c r="E49" s="117"/>
      <c r="F49" s="117"/>
      <c r="G49" s="117"/>
      <c r="H49" s="117"/>
      <c r="I49" s="117">
        <v>-45</v>
      </c>
      <c r="K49" s="116" t="s">
        <v>182</v>
      </c>
      <c r="L49" s="197"/>
      <c r="M49" s="197"/>
      <c r="N49" s="197"/>
      <c r="O49" s="197"/>
      <c r="P49" s="197"/>
      <c r="Q49" s="197"/>
      <c r="R49" s="197">
        <f>I49/I96-1</f>
        <v>0.09756097560975618</v>
      </c>
    </row>
    <row r="50" spans="2:18" ht="13.5" thickTop="1">
      <c r="B50" s="99"/>
      <c r="C50" s="36"/>
      <c r="D50" s="36"/>
      <c r="E50" s="36"/>
      <c r="F50" s="36"/>
      <c r="G50" s="36"/>
      <c r="H50" s="36"/>
      <c r="I50" s="36"/>
      <c r="K50" s="99"/>
      <c r="L50" s="36"/>
      <c r="M50" s="36"/>
      <c r="N50" s="36"/>
      <c r="O50" s="36"/>
      <c r="P50" s="36"/>
      <c r="Q50" s="36"/>
      <c r="R50" s="36"/>
    </row>
    <row r="51" spans="2:18" ht="25.5">
      <c r="B51" s="92" t="s">
        <v>42</v>
      </c>
      <c r="C51" s="93" t="s">
        <v>158</v>
      </c>
      <c r="D51" s="93" t="s">
        <v>159</v>
      </c>
      <c r="E51" s="93" t="s">
        <v>160</v>
      </c>
      <c r="F51" s="93" t="s">
        <v>161</v>
      </c>
      <c r="G51" s="93" t="s">
        <v>162</v>
      </c>
      <c r="H51" s="93" t="s">
        <v>163</v>
      </c>
      <c r="I51" s="93" t="s">
        <v>164</v>
      </c>
      <c r="K51" s="94" t="s">
        <v>43</v>
      </c>
      <c r="L51" s="95" t="s">
        <v>158</v>
      </c>
      <c r="M51" s="95" t="s">
        <v>159</v>
      </c>
      <c r="N51" s="95" t="s">
        <v>160</v>
      </c>
      <c r="O51" s="95" t="s">
        <v>161</v>
      </c>
      <c r="P51" s="95" t="s">
        <v>162</v>
      </c>
      <c r="Q51" s="95" t="s">
        <v>163</v>
      </c>
      <c r="R51" s="95" t="s">
        <v>164</v>
      </c>
    </row>
    <row r="52" spans="2:18" ht="12.75">
      <c r="B52" s="96" t="s">
        <v>165</v>
      </c>
      <c r="C52" s="97"/>
      <c r="D52" s="97"/>
      <c r="E52" s="97"/>
      <c r="F52" s="97"/>
      <c r="G52" s="97"/>
      <c r="H52" s="97"/>
      <c r="I52" s="98"/>
      <c r="K52" s="96" t="s">
        <v>165</v>
      </c>
      <c r="L52" s="251" t="s">
        <v>66</v>
      </c>
      <c r="M52" s="251"/>
      <c r="N52" s="251"/>
      <c r="O52" s="251"/>
      <c r="P52" s="251"/>
      <c r="Q52" s="251"/>
      <c r="R52" s="251"/>
    </row>
    <row r="53" spans="2:18" ht="12.75">
      <c r="B53" s="99"/>
      <c r="C53" s="36"/>
      <c r="D53" s="36"/>
      <c r="E53" s="36"/>
      <c r="F53" s="36"/>
      <c r="G53" s="36"/>
      <c r="H53" s="36"/>
      <c r="I53" s="36"/>
      <c r="K53" s="99"/>
      <c r="L53" s="36"/>
      <c r="M53" s="36"/>
      <c r="N53" s="36"/>
      <c r="O53" s="36"/>
      <c r="P53" s="36"/>
      <c r="Q53" s="36"/>
      <c r="R53" s="36"/>
    </row>
    <row r="54" spans="2:18" ht="12.75">
      <c r="B54" s="99" t="s">
        <v>166</v>
      </c>
      <c r="C54" s="198">
        <f>1054-20</f>
        <v>1034</v>
      </c>
      <c r="D54" s="36">
        <v>8501</v>
      </c>
      <c r="E54" s="36">
        <v>28</v>
      </c>
      <c r="F54" s="36">
        <v>626</v>
      </c>
      <c r="G54" s="36">
        <v>46</v>
      </c>
      <c r="H54" s="36">
        <v>0</v>
      </c>
      <c r="I54" s="201">
        <f>10255-20</f>
        <v>10235</v>
      </c>
      <c r="K54" s="99" t="s">
        <v>166</v>
      </c>
      <c r="L54" s="38">
        <f aca="true" t="shared" si="7" ref="L54:R56">C7-C54</f>
        <v>110</v>
      </c>
      <c r="M54" s="38">
        <f t="shared" si="7"/>
        <v>-627</v>
      </c>
      <c r="N54" s="38">
        <f t="shared" si="7"/>
        <v>9</v>
      </c>
      <c r="O54" s="38">
        <f t="shared" si="7"/>
        <v>-204</v>
      </c>
      <c r="P54" s="38">
        <f t="shared" si="7"/>
        <v>14</v>
      </c>
      <c r="Q54" s="38">
        <f t="shared" si="7"/>
        <v>0</v>
      </c>
      <c r="R54" s="38">
        <f t="shared" si="7"/>
        <v>-698</v>
      </c>
    </row>
    <row r="55" spans="2:18" ht="12.75">
      <c r="B55" s="99" t="s">
        <v>167</v>
      </c>
      <c r="C55" s="36">
        <v>330</v>
      </c>
      <c r="D55" s="36">
        <v>78</v>
      </c>
      <c r="E55" s="36">
        <v>1392</v>
      </c>
      <c r="F55" s="36">
        <v>133</v>
      </c>
      <c r="G55" s="36">
        <v>25</v>
      </c>
      <c r="H55" s="36">
        <v>-1958</v>
      </c>
      <c r="I55" s="43">
        <v>0</v>
      </c>
      <c r="K55" s="99" t="s">
        <v>167</v>
      </c>
      <c r="L55" s="38">
        <f t="shared" si="7"/>
        <v>143</v>
      </c>
      <c r="M55" s="38">
        <f t="shared" si="7"/>
        <v>-3</v>
      </c>
      <c r="N55" s="38">
        <f t="shared" si="7"/>
        <v>-165</v>
      </c>
      <c r="O55" s="38">
        <f t="shared" si="7"/>
        <v>96</v>
      </c>
      <c r="P55" s="38">
        <f t="shared" si="7"/>
        <v>1</v>
      </c>
      <c r="Q55" s="38">
        <f t="shared" si="7"/>
        <v>-72</v>
      </c>
      <c r="R55" s="38">
        <f t="shared" si="7"/>
        <v>0</v>
      </c>
    </row>
    <row r="56" spans="2:18" ht="12.75">
      <c r="B56" s="101" t="s">
        <v>168</v>
      </c>
      <c r="C56" s="200">
        <f>1384-20</f>
        <v>1364</v>
      </c>
      <c r="D56" s="102">
        <v>8579</v>
      </c>
      <c r="E56" s="102">
        <v>1420</v>
      </c>
      <c r="F56" s="102">
        <v>759</v>
      </c>
      <c r="G56" s="102">
        <v>71</v>
      </c>
      <c r="H56" s="102">
        <v>-1958</v>
      </c>
      <c r="I56" s="202">
        <f>10255-20</f>
        <v>10235</v>
      </c>
      <c r="K56" s="101" t="s">
        <v>168</v>
      </c>
      <c r="L56" s="109">
        <f t="shared" si="7"/>
        <v>253</v>
      </c>
      <c r="M56" s="109">
        <f t="shared" si="7"/>
        <v>-630</v>
      </c>
      <c r="N56" s="109">
        <f t="shared" si="7"/>
        <v>-156</v>
      </c>
      <c r="O56" s="109">
        <f t="shared" si="7"/>
        <v>-108</v>
      </c>
      <c r="P56" s="109">
        <f t="shared" si="7"/>
        <v>15</v>
      </c>
      <c r="Q56" s="109">
        <f t="shared" si="7"/>
        <v>-72</v>
      </c>
      <c r="R56" s="109">
        <f t="shared" si="7"/>
        <v>-698</v>
      </c>
    </row>
    <row r="57" spans="2:18" ht="12.75">
      <c r="B57" s="99"/>
      <c r="C57" s="36"/>
      <c r="D57" s="36"/>
      <c r="E57" s="36"/>
      <c r="F57" s="36"/>
      <c r="G57" s="36"/>
      <c r="H57" s="36"/>
      <c r="I57" s="43"/>
      <c r="K57" s="99"/>
      <c r="L57" s="38"/>
      <c r="M57" s="38"/>
      <c r="N57" s="38"/>
      <c r="O57" s="38"/>
      <c r="P57" s="38"/>
      <c r="Q57" s="38"/>
      <c r="R57" s="38"/>
    </row>
    <row r="58" spans="2:18" ht="12.75">
      <c r="B58" s="104" t="s">
        <v>48</v>
      </c>
      <c r="C58" s="36">
        <v>-189</v>
      </c>
      <c r="D58" s="36">
        <v>-44</v>
      </c>
      <c r="E58" s="36">
        <v>-211</v>
      </c>
      <c r="F58" s="36">
        <v>-100</v>
      </c>
      <c r="G58" s="36">
        <v>-5</v>
      </c>
      <c r="H58" s="36">
        <v>0</v>
      </c>
      <c r="I58" s="43">
        <v>-549</v>
      </c>
      <c r="K58" s="104" t="s">
        <v>48</v>
      </c>
      <c r="L58" s="38">
        <f aca="true" t="shared" si="8" ref="L58:R65">C11-C58</f>
        <v>-92</v>
      </c>
      <c r="M58" s="38">
        <f t="shared" si="8"/>
        <v>5</v>
      </c>
      <c r="N58" s="38">
        <f t="shared" si="8"/>
        <v>-5</v>
      </c>
      <c r="O58" s="38">
        <f t="shared" si="8"/>
        <v>18</v>
      </c>
      <c r="P58" s="38">
        <f t="shared" si="8"/>
        <v>0</v>
      </c>
      <c r="Q58" s="38">
        <f t="shared" si="8"/>
        <v>0</v>
      </c>
      <c r="R58" s="38">
        <f t="shared" si="8"/>
        <v>-74</v>
      </c>
    </row>
    <row r="59" spans="2:18" ht="12.75">
      <c r="B59" s="104" t="s">
        <v>169</v>
      </c>
      <c r="C59" s="198">
        <f>-472+20</f>
        <v>-452</v>
      </c>
      <c r="D59" s="36">
        <v>-8578</v>
      </c>
      <c r="E59" s="36">
        <v>-605</v>
      </c>
      <c r="F59" s="36">
        <v>-502</v>
      </c>
      <c r="G59" s="36">
        <v>-84</v>
      </c>
      <c r="H59" s="36">
        <v>1962</v>
      </c>
      <c r="I59" s="201">
        <f>-8279+20</f>
        <v>-8259</v>
      </c>
      <c r="K59" s="104" t="s">
        <v>169</v>
      </c>
      <c r="L59" s="38">
        <f t="shared" si="8"/>
        <v>-39</v>
      </c>
      <c r="M59" s="38">
        <f t="shared" si="8"/>
        <v>857</v>
      </c>
      <c r="N59" s="38">
        <f t="shared" si="8"/>
        <v>-34</v>
      </c>
      <c r="O59" s="38">
        <f t="shared" si="8"/>
        <v>67</v>
      </c>
      <c r="P59" s="38">
        <f t="shared" si="8"/>
        <v>-13</v>
      </c>
      <c r="Q59" s="38">
        <f t="shared" si="8"/>
        <v>65</v>
      </c>
      <c r="R59" s="38">
        <f t="shared" si="8"/>
        <v>903</v>
      </c>
    </row>
    <row r="60" spans="2:18" ht="12.75">
      <c r="B60" s="39" t="s">
        <v>46</v>
      </c>
      <c r="C60" s="36">
        <v>-94</v>
      </c>
      <c r="D60" s="36">
        <v>-6899</v>
      </c>
      <c r="E60" s="36">
        <v>-80</v>
      </c>
      <c r="F60" s="36">
        <v>-415</v>
      </c>
      <c r="G60" s="36">
        <v>-20</v>
      </c>
      <c r="H60" s="36">
        <v>519</v>
      </c>
      <c r="I60" s="43">
        <v>-6989</v>
      </c>
      <c r="K60" s="39" t="s">
        <v>46</v>
      </c>
      <c r="L60" s="38">
        <f t="shared" si="8"/>
        <v>12</v>
      </c>
      <c r="M60" s="38">
        <f t="shared" si="8"/>
        <v>888</v>
      </c>
      <c r="N60" s="38">
        <f t="shared" si="8"/>
        <v>-134</v>
      </c>
      <c r="O60" s="38">
        <f t="shared" si="8"/>
        <v>62</v>
      </c>
      <c r="P60" s="38">
        <f t="shared" si="8"/>
        <v>0</v>
      </c>
      <c r="Q60" s="38">
        <f t="shared" si="8"/>
        <v>221</v>
      </c>
      <c r="R60" s="38">
        <f t="shared" si="8"/>
        <v>1049</v>
      </c>
    </row>
    <row r="61" spans="2:18" ht="12.75">
      <c r="B61" s="40" t="s">
        <v>47</v>
      </c>
      <c r="C61" s="36">
        <v>-247</v>
      </c>
      <c r="D61" s="36">
        <v>-93</v>
      </c>
      <c r="E61" s="36">
        <v>-262</v>
      </c>
      <c r="F61" s="36">
        <v>-34</v>
      </c>
      <c r="G61" s="36">
        <v>-35</v>
      </c>
      <c r="H61" s="36">
        <v>0</v>
      </c>
      <c r="I61" s="43">
        <v>-671</v>
      </c>
      <c r="K61" s="40" t="s">
        <v>47</v>
      </c>
      <c r="L61" s="38">
        <f t="shared" si="8"/>
        <v>-10</v>
      </c>
      <c r="M61" s="38">
        <f t="shared" si="8"/>
        <v>-14</v>
      </c>
      <c r="N61" s="38">
        <f t="shared" si="8"/>
        <v>10</v>
      </c>
      <c r="O61" s="38">
        <f t="shared" si="8"/>
        <v>-1</v>
      </c>
      <c r="P61" s="38">
        <f t="shared" si="8"/>
        <v>0</v>
      </c>
      <c r="Q61" s="38">
        <f t="shared" si="8"/>
        <v>0</v>
      </c>
      <c r="R61" s="38">
        <f t="shared" si="8"/>
        <v>-15</v>
      </c>
    </row>
    <row r="62" spans="2:18" ht="12.75">
      <c r="B62" s="39" t="s">
        <v>49</v>
      </c>
      <c r="C62" s="198">
        <f>-209+20</f>
        <v>-189</v>
      </c>
      <c r="D62" s="36">
        <v>-1548</v>
      </c>
      <c r="E62" s="36">
        <v>-232</v>
      </c>
      <c r="F62" s="36">
        <v>-31</v>
      </c>
      <c r="G62" s="36">
        <v>-31</v>
      </c>
      <c r="H62" s="36">
        <v>1405</v>
      </c>
      <c r="I62" s="201">
        <f>-646+20</f>
        <v>-626</v>
      </c>
      <c r="K62" s="39" t="s">
        <v>49</v>
      </c>
      <c r="L62" s="38">
        <f t="shared" si="8"/>
        <v>-18</v>
      </c>
      <c r="M62" s="38">
        <f t="shared" si="8"/>
        <v>150</v>
      </c>
      <c r="N62" s="38">
        <f t="shared" si="8"/>
        <v>68</v>
      </c>
      <c r="O62" s="38">
        <f t="shared" si="8"/>
        <v>7</v>
      </c>
      <c r="P62" s="38">
        <f t="shared" si="8"/>
        <v>-6</v>
      </c>
      <c r="Q62" s="38">
        <f t="shared" si="8"/>
        <v>-160</v>
      </c>
      <c r="R62" s="38">
        <f t="shared" si="8"/>
        <v>41</v>
      </c>
    </row>
    <row r="63" spans="2:18" ht="12.75">
      <c r="B63" s="39" t="s">
        <v>50</v>
      </c>
      <c r="C63" s="36">
        <v>118</v>
      </c>
      <c r="D63" s="36">
        <v>13</v>
      </c>
      <c r="E63" s="36">
        <v>26</v>
      </c>
      <c r="F63" s="36">
        <v>0</v>
      </c>
      <c r="G63" s="36">
        <v>0</v>
      </c>
      <c r="H63" s="36">
        <v>40</v>
      </c>
      <c r="I63" s="43">
        <v>197</v>
      </c>
      <c r="K63" s="39" t="s">
        <v>50</v>
      </c>
      <c r="L63" s="38">
        <f t="shared" si="8"/>
        <v>-5</v>
      </c>
      <c r="M63" s="38">
        <f t="shared" si="8"/>
        <v>-4</v>
      </c>
      <c r="N63" s="38">
        <f t="shared" si="8"/>
        <v>0</v>
      </c>
      <c r="O63" s="38">
        <f t="shared" si="8"/>
        <v>0</v>
      </c>
      <c r="P63" s="38">
        <f t="shared" si="8"/>
        <v>0</v>
      </c>
      <c r="Q63" s="38">
        <f t="shared" si="8"/>
        <v>2</v>
      </c>
      <c r="R63" s="38">
        <f t="shared" si="8"/>
        <v>-7</v>
      </c>
    </row>
    <row r="64" spans="2:18" ht="12.75">
      <c r="B64" s="39" t="s">
        <v>51</v>
      </c>
      <c r="C64" s="36">
        <v>-40</v>
      </c>
      <c r="D64" s="36">
        <v>-51</v>
      </c>
      <c r="E64" s="36">
        <v>-57</v>
      </c>
      <c r="F64" s="36">
        <v>-22</v>
      </c>
      <c r="G64" s="36">
        <v>2</v>
      </c>
      <c r="H64" s="36">
        <v>-2</v>
      </c>
      <c r="I64" s="43">
        <v>-170</v>
      </c>
      <c r="K64" s="39" t="s">
        <v>51</v>
      </c>
      <c r="L64" s="38">
        <f t="shared" si="8"/>
        <v>-18</v>
      </c>
      <c r="M64" s="38">
        <f t="shared" si="8"/>
        <v>-163</v>
      </c>
      <c r="N64" s="38">
        <f t="shared" si="8"/>
        <v>22</v>
      </c>
      <c r="O64" s="38">
        <f t="shared" si="8"/>
        <v>-1</v>
      </c>
      <c r="P64" s="38">
        <f t="shared" si="8"/>
        <v>-7</v>
      </c>
      <c r="Q64" s="38">
        <f t="shared" si="8"/>
        <v>2</v>
      </c>
      <c r="R64" s="38">
        <f t="shared" si="8"/>
        <v>-165</v>
      </c>
    </row>
    <row r="65" spans="2:18" ht="12.75">
      <c r="B65" s="105" t="s">
        <v>170</v>
      </c>
      <c r="C65" s="200">
        <f>-661+20</f>
        <v>-641</v>
      </c>
      <c r="D65" s="102">
        <v>-8622</v>
      </c>
      <c r="E65" s="102">
        <v>-816</v>
      </c>
      <c r="F65" s="102">
        <v>-602</v>
      </c>
      <c r="G65" s="102">
        <v>-89</v>
      </c>
      <c r="H65" s="102">
        <v>1962</v>
      </c>
      <c r="I65" s="202">
        <f>-8828+20</f>
        <v>-8808</v>
      </c>
      <c r="K65" s="105" t="s">
        <v>170</v>
      </c>
      <c r="L65" s="109">
        <f t="shared" si="8"/>
        <v>-131</v>
      </c>
      <c r="M65" s="109">
        <f t="shared" si="8"/>
        <v>862</v>
      </c>
      <c r="N65" s="109">
        <f t="shared" si="8"/>
        <v>-39</v>
      </c>
      <c r="O65" s="109">
        <f t="shared" si="8"/>
        <v>85</v>
      </c>
      <c r="P65" s="109">
        <f t="shared" si="8"/>
        <v>-13</v>
      </c>
      <c r="Q65" s="109">
        <f t="shared" si="8"/>
        <v>65</v>
      </c>
      <c r="R65" s="109">
        <f t="shared" si="8"/>
        <v>829</v>
      </c>
    </row>
    <row r="66" spans="2:18" ht="12.75">
      <c r="B66" s="104"/>
      <c r="C66" s="36"/>
      <c r="D66" s="36"/>
      <c r="E66" s="36"/>
      <c r="F66" s="36"/>
      <c r="G66" s="36"/>
      <c r="H66" s="36"/>
      <c r="I66" s="43"/>
      <c r="K66" s="104"/>
      <c r="L66" s="38"/>
      <c r="M66" s="38"/>
      <c r="N66" s="38"/>
      <c r="O66" s="38"/>
      <c r="P66" s="38"/>
      <c r="Q66" s="38"/>
      <c r="R66" s="45"/>
    </row>
    <row r="67" spans="2:18" ht="13.5" thickBot="1">
      <c r="B67" s="107" t="s">
        <v>53</v>
      </c>
      <c r="C67" s="47">
        <v>723</v>
      </c>
      <c r="D67" s="47">
        <v>-43</v>
      </c>
      <c r="E67" s="47">
        <v>604</v>
      </c>
      <c r="F67" s="47">
        <v>157</v>
      </c>
      <c r="G67" s="47">
        <v>-18</v>
      </c>
      <c r="H67" s="47">
        <v>4</v>
      </c>
      <c r="I67" s="47">
        <v>1427</v>
      </c>
      <c r="K67" s="107" t="s">
        <v>53</v>
      </c>
      <c r="L67" s="49">
        <f aca="true" t="shared" si="9" ref="L67:R67">C20-C67</f>
        <v>122</v>
      </c>
      <c r="M67" s="49">
        <f t="shared" si="9"/>
        <v>232</v>
      </c>
      <c r="N67" s="49">
        <f t="shared" si="9"/>
        <v>-195</v>
      </c>
      <c r="O67" s="49">
        <f t="shared" si="9"/>
        <v>-23</v>
      </c>
      <c r="P67" s="49">
        <f t="shared" si="9"/>
        <v>2</v>
      </c>
      <c r="Q67" s="49">
        <f t="shared" si="9"/>
        <v>-7</v>
      </c>
      <c r="R67" s="49">
        <f t="shared" si="9"/>
        <v>131</v>
      </c>
    </row>
    <row r="68" spans="2:18" ht="13.5" thickTop="1">
      <c r="B68" s="104"/>
      <c r="C68" s="36"/>
      <c r="D68" s="36"/>
      <c r="E68" s="36"/>
      <c r="F68" s="36"/>
      <c r="G68" s="36"/>
      <c r="H68" s="36"/>
      <c r="I68" s="43"/>
      <c r="K68" s="104"/>
      <c r="L68" s="38"/>
      <c r="M68" s="38"/>
      <c r="N68" s="38"/>
      <c r="O68" s="38"/>
      <c r="P68" s="38"/>
      <c r="Q68" s="38"/>
      <c r="R68" s="38"/>
    </row>
    <row r="69" spans="2:18" ht="12.75">
      <c r="B69" s="104" t="s">
        <v>171</v>
      </c>
      <c r="C69" s="36"/>
      <c r="D69" s="36"/>
      <c r="E69" s="36"/>
      <c r="F69" s="36"/>
      <c r="G69" s="36"/>
      <c r="H69" s="36"/>
      <c r="I69" s="43">
        <v>-147</v>
      </c>
      <c r="K69" s="104" t="s">
        <v>171</v>
      </c>
      <c r="L69" s="38"/>
      <c r="M69" s="38"/>
      <c r="N69" s="38"/>
      <c r="O69" s="38"/>
      <c r="P69" s="38"/>
      <c r="Q69" s="38"/>
      <c r="R69" s="38">
        <f>I22-I69</f>
        <v>116</v>
      </c>
    </row>
    <row r="70" spans="2:18" ht="12.75">
      <c r="B70" s="104" t="s">
        <v>56</v>
      </c>
      <c r="C70" s="36"/>
      <c r="D70" s="36">
        <v>0</v>
      </c>
      <c r="E70" s="36"/>
      <c r="F70" s="36"/>
      <c r="G70" s="36"/>
      <c r="H70" s="36"/>
      <c r="I70" s="43">
        <v>0</v>
      </c>
      <c r="K70" s="104" t="s">
        <v>56</v>
      </c>
      <c r="L70" s="38"/>
      <c r="M70" s="38">
        <f>D23-D70</f>
        <v>-7</v>
      </c>
      <c r="N70" s="38"/>
      <c r="O70" s="38"/>
      <c r="P70" s="38"/>
      <c r="Q70" s="38"/>
      <c r="R70" s="38">
        <f>I23-I70</f>
        <v>-7</v>
      </c>
    </row>
    <row r="71" spans="2:18" ht="12.75">
      <c r="B71" s="104"/>
      <c r="C71" s="36"/>
      <c r="D71" s="36"/>
      <c r="E71" s="36"/>
      <c r="F71" s="36"/>
      <c r="G71" s="36"/>
      <c r="H71" s="36"/>
      <c r="I71" s="43"/>
      <c r="K71" s="104"/>
      <c r="L71" s="38"/>
      <c r="M71" s="38"/>
      <c r="N71" s="38"/>
      <c r="O71" s="38"/>
      <c r="P71" s="38"/>
      <c r="Q71" s="38"/>
      <c r="R71" s="38"/>
    </row>
    <row r="72" spans="2:18" ht="12.75">
      <c r="B72" s="110" t="s">
        <v>57</v>
      </c>
      <c r="C72" s="102"/>
      <c r="D72" s="102"/>
      <c r="E72" s="102"/>
      <c r="F72" s="102"/>
      <c r="G72" s="102"/>
      <c r="H72" s="102"/>
      <c r="I72" s="32">
        <v>1280</v>
      </c>
      <c r="K72" s="110" t="s">
        <v>57</v>
      </c>
      <c r="L72" s="109"/>
      <c r="M72" s="109"/>
      <c r="N72" s="109"/>
      <c r="O72" s="109"/>
      <c r="P72" s="109"/>
      <c r="Q72" s="109"/>
      <c r="R72" s="34">
        <f>I25-I72</f>
        <v>240</v>
      </c>
    </row>
    <row r="73" spans="2:18" ht="12.75">
      <c r="B73" s="104"/>
      <c r="C73" s="36"/>
      <c r="D73" s="36"/>
      <c r="E73" s="36"/>
      <c r="F73" s="36"/>
      <c r="G73" s="36"/>
      <c r="H73" s="36"/>
      <c r="I73" s="43"/>
      <c r="K73" s="104"/>
      <c r="L73" s="38"/>
      <c r="M73" s="38"/>
      <c r="N73" s="38"/>
      <c r="O73" s="38"/>
      <c r="P73" s="38"/>
      <c r="Q73" s="38"/>
      <c r="R73" s="38"/>
    </row>
    <row r="74" spans="2:18" ht="12.75">
      <c r="B74" s="104" t="s">
        <v>58</v>
      </c>
      <c r="C74" s="36"/>
      <c r="D74" s="36"/>
      <c r="E74" s="36"/>
      <c r="F74" s="36"/>
      <c r="G74" s="36"/>
      <c r="H74" s="36"/>
      <c r="I74" s="43">
        <v>-206</v>
      </c>
      <c r="K74" s="104" t="s">
        <v>58</v>
      </c>
      <c r="L74" s="38"/>
      <c r="M74" s="38"/>
      <c r="N74" s="38"/>
      <c r="O74" s="38"/>
      <c r="P74" s="38"/>
      <c r="Q74" s="38"/>
      <c r="R74" s="38">
        <f>I27-I74</f>
        <v>-134</v>
      </c>
    </row>
    <row r="75" spans="2:18" ht="12.75">
      <c r="B75" s="104"/>
      <c r="C75" s="36"/>
      <c r="D75" s="36"/>
      <c r="E75" s="36"/>
      <c r="F75" s="36"/>
      <c r="G75" s="36"/>
      <c r="H75" s="36"/>
      <c r="I75" s="43"/>
      <c r="K75" s="104"/>
      <c r="L75" s="38"/>
      <c r="M75" s="38"/>
      <c r="N75" s="38"/>
      <c r="O75" s="38"/>
      <c r="P75" s="38"/>
      <c r="Q75" s="38"/>
      <c r="R75" s="38"/>
    </row>
    <row r="76" spans="2:18" ht="13.5" thickBot="1">
      <c r="B76" s="107" t="s">
        <v>172</v>
      </c>
      <c r="C76" s="112"/>
      <c r="D76" s="112"/>
      <c r="E76" s="112"/>
      <c r="F76" s="112"/>
      <c r="G76" s="112"/>
      <c r="H76" s="112"/>
      <c r="I76" s="47">
        <v>1074</v>
      </c>
      <c r="K76" s="107" t="s">
        <v>172</v>
      </c>
      <c r="L76" s="119"/>
      <c r="M76" s="119"/>
      <c r="N76" s="119"/>
      <c r="O76" s="119"/>
      <c r="P76" s="119"/>
      <c r="Q76" s="119"/>
      <c r="R76" s="49">
        <f>I29-I76</f>
        <v>106</v>
      </c>
    </row>
    <row r="77" spans="2:18" ht="13.5" thickTop="1">
      <c r="B77" s="104"/>
      <c r="C77" s="36"/>
      <c r="D77" s="36"/>
      <c r="E77" s="36"/>
      <c r="F77" s="36"/>
      <c r="G77" s="36"/>
      <c r="H77" s="36"/>
      <c r="I77" s="43"/>
      <c r="K77" s="104"/>
      <c r="L77" s="38"/>
      <c r="M77" s="38"/>
      <c r="N77" s="38"/>
      <c r="O77" s="38"/>
      <c r="P77" s="38"/>
      <c r="Q77" s="38"/>
      <c r="R77" s="38"/>
    </row>
    <row r="78" spans="2:18" ht="12.75">
      <c r="B78" s="114" t="s">
        <v>173</v>
      </c>
      <c r="C78" s="36"/>
      <c r="D78" s="36"/>
      <c r="E78" s="36"/>
      <c r="F78" s="36"/>
      <c r="G78" s="36"/>
      <c r="H78" s="36"/>
      <c r="I78" s="43"/>
      <c r="K78" s="114" t="s">
        <v>173</v>
      </c>
      <c r="L78" s="38"/>
      <c r="M78" s="38"/>
      <c r="N78" s="38"/>
      <c r="O78" s="38"/>
      <c r="P78" s="38"/>
      <c r="Q78" s="38"/>
      <c r="R78" s="38"/>
    </row>
    <row r="79" spans="2:18" ht="12.75">
      <c r="B79" s="104" t="s">
        <v>174</v>
      </c>
      <c r="C79" s="36">
        <v>16741</v>
      </c>
      <c r="D79" s="36">
        <v>18387</v>
      </c>
      <c r="E79" s="36">
        <v>14031</v>
      </c>
      <c r="F79" s="36">
        <v>4214</v>
      </c>
      <c r="G79" s="36">
        <v>385</v>
      </c>
      <c r="H79" s="36">
        <v>-7371</v>
      </c>
      <c r="I79" s="43">
        <v>46387</v>
      </c>
      <c r="K79" s="104" t="s">
        <v>174</v>
      </c>
      <c r="L79" s="38">
        <f aca="true" t="shared" si="10" ref="L79:R79">C32-C79</f>
        <v>-1283</v>
      </c>
      <c r="M79" s="38">
        <f t="shared" si="10"/>
        <v>-1641</v>
      </c>
      <c r="N79" s="38">
        <f t="shared" si="10"/>
        <v>179</v>
      </c>
      <c r="O79" s="38">
        <f t="shared" si="10"/>
        <v>-225</v>
      </c>
      <c r="P79" s="38">
        <f t="shared" si="10"/>
        <v>-11</v>
      </c>
      <c r="Q79" s="38">
        <f t="shared" si="10"/>
        <v>1421</v>
      </c>
      <c r="R79" s="38">
        <f t="shared" si="10"/>
        <v>-1560</v>
      </c>
    </row>
    <row r="80" spans="2:18" ht="12.75">
      <c r="B80" s="104" t="s">
        <v>175</v>
      </c>
      <c r="C80" s="36"/>
      <c r="D80" s="36">
        <v>771</v>
      </c>
      <c r="E80" s="36"/>
      <c r="F80" s="36"/>
      <c r="G80" s="36"/>
      <c r="H80" s="36"/>
      <c r="I80" s="43">
        <v>771</v>
      </c>
      <c r="K80" s="104" t="s">
        <v>175</v>
      </c>
      <c r="L80" s="38"/>
      <c r="M80" s="38">
        <f>D33-D80</f>
        <v>-50</v>
      </c>
      <c r="N80" s="38"/>
      <c r="O80" s="38"/>
      <c r="P80" s="38"/>
      <c r="Q80" s="38"/>
      <c r="R80" s="38">
        <f>I33-I80</f>
        <v>-50</v>
      </c>
    </row>
    <row r="81" spans="2:18" ht="12.75">
      <c r="B81" s="104" t="s">
        <v>176</v>
      </c>
      <c r="C81" s="36"/>
      <c r="D81" s="36"/>
      <c r="E81" s="36"/>
      <c r="F81" s="36"/>
      <c r="G81" s="36"/>
      <c r="H81" s="36"/>
      <c r="I81" s="43">
        <v>228</v>
      </c>
      <c r="K81" s="104" t="s">
        <v>176</v>
      </c>
      <c r="L81" s="38"/>
      <c r="M81" s="38"/>
      <c r="N81" s="38"/>
      <c r="O81" s="38"/>
      <c r="P81" s="38"/>
      <c r="Q81" s="38"/>
      <c r="R81" s="38">
        <f>I34-I81</f>
        <v>23</v>
      </c>
    </row>
    <row r="82" spans="2:18" ht="12.75">
      <c r="B82" s="104" t="s">
        <v>77</v>
      </c>
      <c r="C82" s="36"/>
      <c r="D82" s="36"/>
      <c r="E82" s="36"/>
      <c r="F82" s="36"/>
      <c r="G82" s="36"/>
      <c r="H82" s="36"/>
      <c r="I82" s="43">
        <v>1253</v>
      </c>
      <c r="K82" s="104" t="s">
        <v>77</v>
      </c>
      <c r="L82" s="38"/>
      <c r="M82" s="38"/>
      <c r="N82" s="38"/>
      <c r="O82" s="38"/>
      <c r="P82" s="38"/>
      <c r="Q82" s="38"/>
      <c r="R82" s="38">
        <f>I35-I82</f>
        <v>-264</v>
      </c>
    </row>
    <row r="83" spans="2:18" ht="12.75">
      <c r="B83" s="104"/>
      <c r="C83" s="36"/>
      <c r="D83" s="36"/>
      <c r="E83" s="36"/>
      <c r="F83" s="36"/>
      <c r="G83" s="36"/>
      <c r="H83" s="36"/>
      <c r="I83" s="43"/>
      <c r="K83" s="104"/>
      <c r="L83" s="38"/>
      <c r="M83" s="38"/>
      <c r="N83" s="38"/>
      <c r="O83" s="38"/>
      <c r="P83" s="38"/>
      <c r="Q83" s="38"/>
      <c r="R83" s="38"/>
    </row>
    <row r="84" spans="2:18" ht="13.5" thickBot="1">
      <c r="B84" s="107" t="s">
        <v>90</v>
      </c>
      <c r="C84" s="47"/>
      <c r="D84" s="47"/>
      <c r="E84" s="47"/>
      <c r="F84" s="47"/>
      <c r="G84" s="47"/>
      <c r="H84" s="47"/>
      <c r="I84" s="47">
        <v>48639</v>
      </c>
      <c r="K84" s="107" t="s">
        <v>90</v>
      </c>
      <c r="L84" s="49"/>
      <c r="M84" s="49"/>
      <c r="N84" s="49"/>
      <c r="O84" s="49"/>
      <c r="P84" s="49"/>
      <c r="Q84" s="49"/>
      <c r="R84" s="49">
        <f>I37-I84</f>
        <v>-1851</v>
      </c>
    </row>
    <row r="85" spans="2:18" ht="13.5" thickTop="1">
      <c r="B85" s="104"/>
      <c r="C85" s="36"/>
      <c r="D85" s="36"/>
      <c r="E85" s="36"/>
      <c r="F85" s="36"/>
      <c r="G85" s="36"/>
      <c r="H85" s="36"/>
      <c r="I85" s="43"/>
      <c r="K85" s="104"/>
      <c r="L85" s="38"/>
      <c r="M85" s="38"/>
      <c r="N85" s="38"/>
      <c r="O85" s="38"/>
      <c r="P85" s="38"/>
      <c r="Q85" s="38"/>
      <c r="R85" s="38"/>
    </row>
    <row r="86" spans="2:18" ht="12.75">
      <c r="B86" s="104" t="s">
        <v>99</v>
      </c>
      <c r="C86" s="36"/>
      <c r="D86" s="36"/>
      <c r="E86" s="36"/>
      <c r="F86" s="36"/>
      <c r="G86" s="36"/>
      <c r="H86" s="36"/>
      <c r="I86" s="43">
        <v>28411</v>
      </c>
      <c r="K86" s="104" t="s">
        <v>99</v>
      </c>
      <c r="L86" s="38"/>
      <c r="M86" s="38"/>
      <c r="N86" s="38"/>
      <c r="O86" s="38"/>
      <c r="P86" s="38"/>
      <c r="Q86" s="38"/>
      <c r="R86" s="38">
        <f>I39-I86</f>
        <v>1085</v>
      </c>
    </row>
    <row r="87" spans="2:18" ht="12.75">
      <c r="B87" s="104" t="s">
        <v>177</v>
      </c>
      <c r="C87" s="36">
        <v>6068</v>
      </c>
      <c r="D87" s="36">
        <v>5475</v>
      </c>
      <c r="E87" s="36">
        <v>2648</v>
      </c>
      <c r="F87" s="36">
        <v>1941</v>
      </c>
      <c r="G87" s="36">
        <v>115</v>
      </c>
      <c r="H87" s="36">
        <v>-6960</v>
      </c>
      <c r="I87" s="43">
        <v>9287</v>
      </c>
      <c r="K87" s="104" t="s">
        <v>177</v>
      </c>
      <c r="L87" s="38">
        <f aca="true" t="shared" si="11" ref="L87:Q87">C40-C87</f>
        <v>-1074</v>
      </c>
      <c r="M87" s="38">
        <f t="shared" si="11"/>
        <v>-1065</v>
      </c>
      <c r="N87" s="38">
        <f t="shared" si="11"/>
        <v>42</v>
      </c>
      <c r="O87" s="38">
        <f t="shared" si="11"/>
        <v>-1</v>
      </c>
      <c r="P87" s="38">
        <f t="shared" si="11"/>
        <v>54</v>
      </c>
      <c r="Q87" s="38">
        <f t="shared" si="11"/>
        <v>1326</v>
      </c>
      <c r="R87" s="38">
        <f>I40-I87</f>
        <v>-718</v>
      </c>
    </row>
    <row r="88" spans="2:18" ht="12.75">
      <c r="B88" s="104" t="s">
        <v>178</v>
      </c>
      <c r="C88" s="36"/>
      <c r="D88" s="36"/>
      <c r="E88" s="36"/>
      <c r="F88" s="36"/>
      <c r="G88" s="36"/>
      <c r="H88" s="36"/>
      <c r="I88" s="43">
        <v>8956</v>
      </c>
      <c r="K88" s="104" t="s">
        <v>178</v>
      </c>
      <c r="L88" s="38"/>
      <c r="M88" s="38"/>
      <c r="N88" s="38"/>
      <c r="O88" s="38"/>
      <c r="P88" s="38"/>
      <c r="Q88" s="38"/>
      <c r="R88" s="38">
        <f>I41-I88</f>
        <v>-2225</v>
      </c>
    </row>
    <row r="89" spans="2:18" ht="12.75">
      <c r="B89" s="104" t="s">
        <v>105</v>
      </c>
      <c r="C89" s="36"/>
      <c r="D89" s="36"/>
      <c r="E89" s="36"/>
      <c r="F89" s="36"/>
      <c r="G89" s="36"/>
      <c r="H89" s="36"/>
      <c r="I89" s="43">
        <v>1985</v>
      </c>
      <c r="K89" s="104" t="s">
        <v>105</v>
      </c>
      <c r="L89" s="38"/>
      <c r="M89" s="38"/>
      <c r="N89" s="38"/>
      <c r="O89" s="38"/>
      <c r="P89" s="38"/>
      <c r="Q89" s="38"/>
      <c r="R89" s="38">
        <f>I42-I89</f>
        <v>7</v>
      </c>
    </row>
    <row r="90" spans="2:18" ht="12.75">
      <c r="B90" s="104"/>
      <c r="C90" s="36"/>
      <c r="D90" s="36"/>
      <c r="E90" s="36"/>
      <c r="F90" s="36"/>
      <c r="G90" s="36"/>
      <c r="H90" s="36"/>
      <c r="I90" s="43"/>
      <c r="K90" s="104"/>
      <c r="L90" s="38"/>
      <c r="M90" s="38"/>
      <c r="N90" s="38"/>
      <c r="O90" s="38"/>
      <c r="P90" s="38"/>
      <c r="Q90" s="38"/>
      <c r="R90" s="38"/>
    </row>
    <row r="91" spans="2:18" ht="13.5" thickBot="1">
      <c r="B91" s="107" t="s">
        <v>115</v>
      </c>
      <c r="C91" s="47"/>
      <c r="D91" s="47"/>
      <c r="E91" s="47"/>
      <c r="F91" s="47"/>
      <c r="G91" s="47"/>
      <c r="H91" s="47"/>
      <c r="I91" s="47">
        <v>48639</v>
      </c>
      <c r="K91" s="107" t="s">
        <v>115</v>
      </c>
      <c r="L91" s="49"/>
      <c r="M91" s="49"/>
      <c r="N91" s="49"/>
      <c r="O91" s="49"/>
      <c r="P91" s="49"/>
      <c r="Q91" s="49"/>
      <c r="R91" s="49">
        <f>I44-I91</f>
        <v>-1851</v>
      </c>
    </row>
    <row r="92" spans="2:18" ht="13.5" thickTop="1">
      <c r="B92" s="104"/>
      <c r="C92" s="36"/>
      <c r="D92" s="36"/>
      <c r="E92" s="36"/>
      <c r="F92" s="36"/>
      <c r="G92" s="36"/>
      <c r="H92" s="36"/>
      <c r="I92" s="43"/>
      <c r="K92" s="104"/>
      <c r="L92" s="38"/>
      <c r="M92" s="38"/>
      <c r="N92" s="38"/>
      <c r="O92" s="38"/>
      <c r="P92" s="38"/>
      <c r="Q92" s="38"/>
      <c r="R92" s="38"/>
    </row>
    <row r="93" spans="2:18" ht="12.75">
      <c r="B93" s="114" t="s">
        <v>179</v>
      </c>
      <c r="C93" s="36"/>
      <c r="D93" s="36"/>
      <c r="E93" s="36"/>
      <c r="F93" s="36"/>
      <c r="G93" s="36"/>
      <c r="H93" s="36"/>
      <c r="I93" s="43"/>
      <c r="K93" s="114" t="s">
        <v>179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5" t="s">
        <v>180</v>
      </c>
      <c r="C94" s="112">
        <v>-347</v>
      </c>
      <c r="D94" s="112">
        <v>-65</v>
      </c>
      <c r="E94" s="112">
        <v>-350</v>
      </c>
      <c r="F94" s="112">
        <v>-35</v>
      </c>
      <c r="G94" s="112">
        <v>-5</v>
      </c>
      <c r="H94" s="112">
        <v>41</v>
      </c>
      <c r="I94" s="47">
        <v>-761</v>
      </c>
      <c r="K94" s="115" t="s">
        <v>180</v>
      </c>
      <c r="L94" s="119">
        <f aca="true" t="shared" si="12" ref="L94:R95">C47-C94</f>
        <v>105</v>
      </c>
      <c r="M94" s="119">
        <f t="shared" si="12"/>
        <v>-1</v>
      </c>
      <c r="N94" s="119">
        <f t="shared" si="12"/>
        <v>-18</v>
      </c>
      <c r="O94" s="119">
        <f t="shared" si="12"/>
        <v>-4</v>
      </c>
      <c r="P94" s="119">
        <f t="shared" si="12"/>
        <v>3</v>
      </c>
      <c r="Q94" s="119">
        <f t="shared" si="12"/>
        <v>-34</v>
      </c>
      <c r="R94" s="49">
        <f t="shared" si="12"/>
        <v>51</v>
      </c>
    </row>
    <row r="95" spans="2:18" ht="13.5" thickTop="1">
      <c r="B95" s="104" t="s">
        <v>181</v>
      </c>
      <c r="C95" s="36">
        <v>-1130</v>
      </c>
      <c r="D95" s="36">
        <v>-1660</v>
      </c>
      <c r="E95" s="36">
        <v>-97</v>
      </c>
      <c r="F95" s="36">
        <v>-36</v>
      </c>
      <c r="G95" s="36">
        <v>-10</v>
      </c>
      <c r="H95" s="36">
        <v>1</v>
      </c>
      <c r="I95" s="43">
        <v>-2932</v>
      </c>
      <c r="K95" s="104" t="s">
        <v>181</v>
      </c>
      <c r="L95" s="38">
        <f t="shared" si="12"/>
        <v>-525</v>
      </c>
      <c r="M95" s="38">
        <f t="shared" si="12"/>
        <v>176</v>
      </c>
      <c r="N95" s="38">
        <f t="shared" si="12"/>
        <v>-22</v>
      </c>
      <c r="O95" s="38">
        <f t="shared" si="12"/>
        <v>2</v>
      </c>
      <c r="P95" s="38">
        <f t="shared" si="12"/>
        <v>-10</v>
      </c>
      <c r="Q95" s="38">
        <f t="shared" si="12"/>
        <v>-1</v>
      </c>
      <c r="R95" s="45">
        <f t="shared" si="12"/>
        <v>-380</v>
      </c>
    </row>
    <row r="96" spans="2:18" ht="13.5" thickBot="1">
      <c r="B96" s="116" t="s">
        <v>182</v>
      </c>
      <c r="C96" s="117"/>
      <c r="D96" s="117"/>
      <c r="E96" s="117"/>
      <c r="F96" s="117"/>
      <c r="G96" s="117"/>
      <c r="H96" s="117"/>
      <c r="I96" s="149">
        <v>-41</v>
      </c>
      <c r="K96" s="116" t="s">
        <v>182</v>
      </c>
      <c r="L96" s="120"/>
      <c r="M96" s="120"/>
      <c r="N96" s="120"/>
      <c r="O96" s="120"/>
      <c r="P96" s="120"/>
      <c r="Q96" s="120"/>
      <c r="R96" s="120">
        <f>I49-I96</f>
        <v>-4</v>
      </c>
    </row>
    <row r="97" spans="2:9" ht="13.5" thickTop="1">
      <c r="B97" s="190"/>
      <c r="C97" s="190"/>
      <c r="D97" s="190"/>
      <c r="E97" s="190"/>
      <c r="F97" s="190"/>
      <c r="G97" s="190"/>
      <c r="H97" s="190"/>
      <c r="I97" s="190"/>
    </row>
    <row r="98" spans="2:9" ht="12.75">
      <c r="B98" s="190"/>
      <c r="C98" s="190"/>
      <c r="D98" s="190"/>
      <c r="E98" s="190"/>
      <c r="F98" s="190"/>
      <c r="G98" s="190"/>
      <c r="H98" s="190"/>
      <c r="I98" s="190"/>
    </row>
    <row r="99" spans="3:9" ht="12.75">
      <c r="C99" s="199">
        <f>C20-C11</f>
        <v>1126</v>
      </c>
      <c r="D99" s="199">
        <f aca="true" t="shared" si="13" ref="D99:I99">D20-D11</f>
        <v>228</v>
      </c>
      <c r="E99" s="199">
        <f t="shared" si="13"/>
        <v>625</v>
      </c>
      <c r="F99" s="199">
        <f t="shared" si="13"/>
        <v>216</v>
      </c>
      <c r="G99" s="199">
        <f t="shared" si="13"/>
        <v>-11</v>
      </c>
      <c r="H99" s="199">
        <f t="shared" si="13"/>
        <v>-3</v>
      </c>
      <c r="I99" s="199">
        <f t="shared" si="13"/>
        <v>2181</v>
      </c>
    </row>
    <row r="100" spans="3:9" ht="12.75">
      <c r="C100" s="199">
        <f>C67-C58</f>
        <v>912</v>
      </c>
      <c r="D100" s="199">
        <f aca="true" t="shared" si="14" ref="D100:I100">D67-D58</f>
        <v>1</v>
      </c>
      <c r="E100" s="199">
        <f t="shared" si="14"/>
        <v>815</v>
      </c>
      <c r="F100" s="199">
        <f t="shared" si="14"/>
        <v>257</v>
      </c>
      <c r="G100" s="199">
        <f t="shared" si="14"/>
        <v>-13</v>
      </c>
      <c r="H100" s="199">
        <f t="shared" si="14"/>
        <v>4</v>
      </c>
      <c r="I100" s="199">
        <f t="shared" si="14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Krzysztpf Parkoła</dc:creator>
  <cp:keywords/>
  <dc:description/>
  <cp:lastModifiedBy>Aleksandra Dobosiewicz</cp:lastModifiedBy>
  <cp:lastPrinted>2014-05-05T14:46:51Z</cp:lastPrinted>
  <dcterms:created xsi:type="dcterms:W3CDTF">2007-11-13T09:27:33Z</dcterms:created>
  <dcterms:modified xsi:type="dcterms:W3CDTF">2014-11-06T09:35:41Z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</Properties>
</file>